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JETS\LOIRE\EEE\0-GTEEE_LB\3-Outils_GTEEE\2.Liste d'alerte\"/>
    </mc:Choice>
  </mc:AlternateContent>
  <xr:revisionPtr revIDLastSave="0" documentId="13_ncr:1_{3BE1E3D3-45E1-41CD-B5E6-0B4A7E02D0E9}" xr6:coauthVersionLast="47" xr6:coauthVersionMax="47" xr10:uidLastSave="{00000000-0000-0000-0000-000000000000}"/>
  <bookViews>
    <workbookView xWindow="28680" yWindow="-120" windowWidth="29040" windowHeight="15720" activeTab="1" xr2:uid="{DD48FCF0-8C22-407A-940B-C3D10CF6FDCB}"/>
  </bookViews>
  <sheets>
    <sheet name="Présentation" sheetId="3" r:id="rId1"/>
    <sheet name="Fiche d'évaluation" sheetId="2" r:id="rId2"/>
    <sheet name="Calcul des indices et scores" sheetId="1" r:id="rId3"/>
    <sheet name="Annexes" sheetId="4" r:id="rId4"/>
  </sheets>
  <definedNames>
    <definedName name="_Hlk110953767" localSheetId="1">'Fiche d''évaluation'!$B$18</definedName>
    <definedName name="rep">'Fiche d''évaluation'!$D$4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4" i="2"/>
  <c r="G5" i="2"/>
  <c r="H5" i="2"/>
  <c r="G6" i="2"/>
  <c r="H6" i="2"/>
  <c r="G9" i="2"/>
  <c r="H9" i="2"/>
  <c r="G10" i="2"/>
  <c r="H10" i="2"/>
  <c r="G13" i="2"/>
  <c r="H13" i="2"/>
  <c r="G14" i="2"/>
  <c r="H14" i="2"/>
  <c r="G17" i="2"/>
  <c r="H17" i="2"/>
  <c r="G18" i="2"/>
  <c r="H18" i="2"/>
  <c r="G19" i="2"/>
  <c r="H19" i="2"/>
  <c r="G20" i="2"/>
  <c r="H20" i="2"/>
  <c r="G21" i="2"/>
  <c r="H21" i="2"/>
  <c r="G22" i="2"/>
  <c r="H22" i="2"/>
  <c r="G25" i="2"/>
  <c r="H25" i="2"/>
  <c r="G26" i="2"/>
  <c r="H26" i="2"/>
  <c r="G27" i="2"/>
  <c r="H27" i="2"/>
  <c r="G28" i="2"/>
  <c r="H28" i="2"/>
  <c r="G29" i="2"/>
  <c r="H29" i="2"/>
  <c r="G32" i="2"/>
  <c r="H32" i="2"/>
  <c r="G33" i="2"/>
  <c r="H33" i="2"/>
  <c r="G34" i="2"/>
  <c r="H34" i="2"/>
  <c r="G35" i="2"/>
  <c r="H35" i="2"/>
  <c r="G36" i="2"/>
  <c r="H36" i="2"/>
  <c r="G39" i="2"/>
  <c r="H39" i="2"/>
  <c r="G40" i="2"/>
  <c r="H40" i="2"/>
  <c r="G41" i="2"/>
  <c r="H41" i="2"/>
  <c r="G44" i="2"/>
  <c r="H44" i="2"/>
  <c r="G45" i="2"/>
  <c r="H45" i="2"/>
  <c r="G48" i="2"/>
  <c r="H48" i="2"/>
  <c r="G49" i="2"/>
  <c r="H49" i="2"/>
  <c r="G52" i="2"/>
  <c r="B51" i="1" s="1"/>
  <c r="H52" i="2"/>
  <c r="C51" i="1" s="1"/>
  <c r="G53" i="2"/>
  <c r="B52" i="1" s="1"/>
  <c r="H53" i="2"/>
  <c r="C52" i="1" s="1"/>
  <c r="G54" i="2"/>
  <c r="B53" i="1" s="1"/>
  <c r="H54" i="2"/>
  <c r="G57" i="2"/>
  <c r="H57" i="2"/>
  <c r="F50" i="1" l="1"/>
  <c r="C44" i="1"/>
  <c r="D44" i="1" s="1"/>
  <c r="B44" i="1"/>
  <c r="H58" i="2" l="1"/>
  <c r="H59" i="2"/>
  <c r="G58" i="2"/>
  <c r="G59" i="2"/>
  <c r="C53" i="1"/>
  <c r="B24" i="1" l="1"/>
  <c r="B26" i="1"/>
  <c r="C57" i="1" l="1"/>
  <c r="B58" i="1"/>
  <c r="B56" i="1"/>
  <c r="C43" i="1"/>
  <c r="C33" i="1"/>
  <c r="C28" i="1"/>
  <c r="C27" i="1"/>
  <c r="B33" i="1"/>
  <c r="B25" i="1"/>
  <c r="C58" i="1"/>
  <c r="B57" i="1"/>
  <c r="C56" i="1"/>
  <c r="B48" i="1"/>
  <c r="B47" i="1"/>
  <c r="C48" i="1"/>
  <c r="C47" i="1"/>
  <c r="B39" i="1"/>
  <c r="B43" i="1"/>
  <c r="C39" i="1"/>
  <c r="B40" i="1"/>
  <c r="C40" i="1"/>
  <c r="C38" i="1"/>
  <c r="B38" i="1"/>
  <c r="C35" i="1"/>
  <c r="B35" i="1"/>
  <c r="C34" i="1"/>
  <c r="B34" i="1"/>
  <c r="C32" i="1"/>
  <c r="B32" i="1"/>
  <c r="C31" i="1"/>
  <c r="B31" i="1"/>
  <c r="B28" i="1"/>
  <c r="B27" i="1"/>
  <c r="C26" i="1"/>
  <c r="C25" i="1"/>
  <c r="F24" i="1" l="1"/>
  <c r="F31" i="1"/>
  <c r="F56" i="1"/>
  <c r="F46" i="1"/>
  <c r="C24" i="1"/>
  <c r="B17" i="1" l="1"/>
  <c r="B19" i="1"/>
  <c r="B18" i="1"/>
  <c r="B16" i="1"/>
  <c r="B3" i="1"/>
  <c r="C21" i="1"/>
  <c r="B21" i="1"/>
  <c r="B20" i="1"/>
  <c r="C20" i="1"/>
  <c r="C19" i="1"/>
  <c r="C18" i="1"/>
  <c r="C17" i="1"/>
  <c r="C16" i="1"/>
  <c r="F16" i="1" l="1"/>
  <c r="B13" i="1"/>
  <c r="C13" i="1"/>
  <c r="B12" i="1"/>
  <c r="C12" i="1"/>
  <c r="C8" i="1"/>
  <c r="C9" i="1"/>
  <c r="B9" i="1"/>
  <c r="B8" i="1"/>
  <c r="C4" i="1"/>
  <c r="C5" i="1"/>
  <c r="C3" i="1"/>
  <c r="B4" i="1"/>
  <c r="F8" i="1" l="1"/>
  <c r="F12" i="1"/>
  <c r="B5" i="1"/>
  <c r="F3" i="1" s="1"/>
  <c r="D40" i="1"/>
  <c r="H3" i="1" l="1"/>
  <c r="D43" i="1"/>
  <c r="D39" i="1"/>
  <c r="D38" i="1"/>
  <c r="D32" i="1"/>
  <c r="D33" i="1"/>
  <c r="D34" i="1"/>
  <c r="D35" i="1"/>
  <c r="D31" i="1"/>
  <c r="D25" i="1"/>
  <c r="D26" i="1"/>
  <c r="D27" i="1"/>
  <c r="D28" i="1"/>
  <c r="D24" i="1"/>
  <c r="D21" i="1"/>
  <c r="D20" i="1"/>
  <c r="D17" i="1"/>
  <c r="D18" i="1"/>
  <c r="D19" i="1"/>
  <c r="D16" i="1"/>
  <c r="D13" i="1"/>
  <c r="D12" i="1"/>
  <c r="D9" i="1"/>
  <c r="D8" i="1"/>
  <c r="D4" i="1"/>
  <c r="D5" i="1"/>
  <c r="D3" i="1"/>
  <c r="I7" i="1" l="1"/>
  <c r="I9" i="1" s="1"/>
  <c r="L3" i="1" l="1"/>
  <c r="L4" i="1" s="1"/>
  <c r="K3" i="1"/>
  <c r="K4" i="1" s="1"/>
  <c r="J3" i="1"/>
  <c r="J4" i="1" s="1"/>
  <c r="F43" i="1" l="1"/>
  <c r="F38" i="1"/>
  <c r="I3" i="1" l="1"/>
  <c r="H7" i="1" s="1"/>
  <c r="H9" i="1" s="1"/>
</calcChain>
</file>

<file path=xl/sharedStrings.xml><?xml version="1.0" encoding="utf-8"?>
<sst xmlns="http://schemas.openxmlformats.org/spreadsheetml/2006/main" count="196" uniqueCount="165">
  <si>
    <t>Score Impact</t>
  </si>
  <si>
    <t>Score Risque</t>
  </si>
  <si>
    <t>Indice Introduction</t>
  </si>
  <si>
    <t>Indice Etablissement</t>
  </si>
  <si>
    <t>Indice Dispersion</t>
  </si>
  <si>
    <t>Indice CC</t>
  </si>
  <si>
    <t>Indice naturalité</t>
  </si>
  <si>
    <t>Indice gestion</t>
  </si>
  <si>
    <t>Score CC</t>
  </si>
  <si>
    <t>Score naturalité</t>
  </si>
  <si>
    <t>Score gestion</t>
  </si>
  <si>
    <t>Question</t>
  </si>
  <si>
    <t>Réponse</t>
  </si>
  <si>
    <t>Niveau de confiance</t>
  </si>
  <si>
    <t>Facteur de confiance</t>
  </si>
  <si>
    <t xml:space="preserve">Introduction </t>
  </si>
  <si>
    <t>Indice Impact Env</t>
  </si>
  <si>
    <t>Indice Impact Cultures</t>
  </si>
  <si>
    <t>Indice Impact Elevages</t>
  </si>
  <si>
    <t>Indice Impact Sanitaire</t>
  </si>
  <si>
    <t>Indice Impact Autres</t>
  </si>
  <si>
    <t>Faible</t>
  </si>
  <si>
    <t>Moyen</t>
  </si>
  <si>
    <t>Fort</t>
  </si>
  <si>
    <t>Score confiance</t>
  </si>
  <si>
    <t>Score réponse</t>
  </si>
  <si>
    <t>Score Réponse</t>
  </si>
  <si>
    <t>Etablissement</t>
  </si>
  <si>
    <t>Non optimal</t>
  </si>
  <si>
    <t>Suboptimal</t>
  </si>
  <si>
    <t>Optimal</t>
  </si>
  <si>
    <t>Introduction</t>
  </si>
  <si>
    <t>Dispersion</t>
  </si>
  <si>
    <r>
      <t xml:space="preserve">La probabilité que le taxon soit introduit dans la zone (en milieu naturel aquatique/humide) de façon </t>
    </r>
    <r>
      <rPr>
        <b/>
        <sz val="11"/>
        <color theme="1"/>
        <rFont val="Calibri"/>
        <family val="2"/>
        <scheme val="minor"/>
      </rPr>
      <t>naturelle</t>
    </r>
    <r>
      <rPr>
        <sz val="11"/>
        <color theme="1"/>
        <rFont val="Calibri"/>
        <family val="2"/>
        <scheme val="minor"/>
      </rPr>
      <t xml:space="preserve"> est </t>
    </r>
    <r>
      <rPr>
        <b/>
        <sz val="11"/>
        <color theme="1"/>
        <rFont val="Calibri"/>
        <family val="2"/>
        <scheme val="minor"/>
      </rPr>
      <t>[…]</t>
    </r>
  </si>
  <si>
    <r>
      <t xml:space="preserve">La probabilité que le taxon soit introduit dans la zone (en milieu naturel aquatique/humide) </t>
    </r>
    <r>
      <rPr>
        <b/>
        <sz val="11"/>
        <color theme="1"/>
        <rFont val="Calibri"/>
        <family val="2"/>
        <scheme val="minor"/>
      </rPr>
      <t>involontairement par l’Homme</t>
    </r>
    <r>
      <rPr>
        <sz val="11"/>
        <color theme="1"/>
        <rFont val="Calibri"/>
        <family val="2"/>
        <scheme val="minor"/>
      </rPr>
      <t xml:space="preserve"> est</t>
    </r>
    <r>
      <rPr>
        <b/>
        <sz val="11"/>
        <color theme="1"/>
        <rFont val="Calibri"/>
        <family val="2"/>
        <scheme val="minor"/>
      </rPr>
      <t xml:space="preserve"> […]</t>
    </r>
  </si>
  <si>
    <r>
      <t xml:space="preserve">La probabilité que le taxon soit introduit dans la zone (en milieu naturel aquatique/humide) </t>
    </r>
    <r>
      <rPr>
        <b/>
        <sz val="11"/>
        <color theme="1"/>
        <rFont val="Calibri"/>
        <family val="2"/>
        <scheme val="minor"/>
      </rPr>
      <t>volontairement par l’Homme</t>
    </r>
    <r>
      <rPr>
        <sz val="11"/>
        <color theme="1"/>
        <rFont val="Calibri"/>
        <family val="2"/>
        <scheme val="minor"/>
      </rPr>
      <t xml:space="preserve"> est </t>
    </r>
    <r>
      <rPr>
        <b/>
        <sz val="11"/>
        <color theme="1"/>
        <rFont val="Calibri"/>
        <family val="2"/>
        <scheme val="minor"/>
      </rPr>
      <t>[…]</t>
    </r>
  </si>
  <si>
    <r>
      <t xml:space="preserve">La zone présente un </t>
    </r>
    <r>
      <rPr>
        <b/>
        <sz val="11"/>
        <color theme="1"/>
        <rFont val="Calibri"/>
        <family val="2"/>
        <scheme val="minor"/>
      </rPr>
      <t>climat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[…]</t>
    </r>
    <r>
      <rPr>
        <sz val="11"/>
        <color theme="1"/>
        <rFont val="Calibri"/>
        <family val="2"/>
        <scheme val="minor"/>
      </rPr>
      <t xml:space="preserve"> pour l’établissement du taxon.</t>
    </r>
  </si>
  <si>
    <r>
      <t xml:space="preserve">La zone présente un </t>
    </r>
    <r>
      <rPr>
        <b/>
        <sz val="11"/>
        <color theme="1"/>
        <rFont val="Calibri"/>
        <family val="2"/>
        <scheme val="minor"/>
      </rPr>
      <t>habitat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[…]</t>
    </r>
    <r>
      <rPr>
        <sz val="11"/>
        <color theme="1"/>
        <rFont val="Calibri"/>
        <family val="2"/>
        <scheme val="minor"/>
      </rPr>
      <t xml:space="preserve"> pour l’établissement du taxon.</t>
    </r>
  </si>
  <si>
    <r>
      <t xml:space="preserve">La capacité de dispersion </t>
    </r>
    <r>
      <rPr>
        <b/>
        <sz val="11"/>
        <color theme="1"/>
        <rFont val="Calibri"/>
        <family val="2"/>
        <scheme val="minor"/>
      </rPr>
      <t>naturelle</t>
    </r>
    <r>
      <rPr>
        <sz val="11"/>
        <color theme="1"/>
        <rFont val="Calibri"/>
        <family val="2"/>
        <scheme val="minor"/>
      </rPr>
      <t xml:space="preserve"> du taxon dans la zone est </t>
    </r>
    <r>
      <rPr>
        <b/>
        <sz val="11"/>
        <color theme="1"/>
        <rFont val="Calibri"/>
        <family val="2"/>
        <scheme val="minor"/>
      </rPr>
      <t>[…]</t>
    </r>
  </si>
  <si>
    <r>
      <t xml:space="preserve">La fréquence de dispersion </t>
    </r>
    <r>
      <rPr>
        <b/>
        <sz val="11"/>
        <color theme="1"/>
        <rFont val="Calibri"/>
        <family val="2"/>
        <scheme val="minor"/>
      </rPr>
      <t>par l’homme</t>
    </r>
    <r>
      <rPr>
        <sz val="11"/>
        <color theme="1"/>
        <rFont val="Calibri"/>
        <family val="2"/>
        <scheme val="minor"/>
      </rPr>
      <t xml:space="preserve"> du taxon dans la zone (en milieu naturel aquatique/humide) est </t>
    </r>
    <r>
      <rPr>
        <b/>
        <sz val="11"/>
        <color theme="1"/>
        <rFont val="Calibri"/>
        <family val="2"/>
        <scheme val="minor"/>
      </rPr>
      <t>[…]</t>
    </r>
  </si>
  <si>
    <t>Très faible</t>
  </si>
  <si>
    <t>Très fort</t>
  </si>
  <si>
    <r>
      <rPr>
        <b/>
        <sz val="11"/>
        <color theme="1"/>
        <rFont val="Calibri"/>
        <family val="2"/>
        <scheme val="minor"/>
      </rPr>
      <t>Faible</t>
    </r>
    <r>
      <rPr>
        <sz val="11"/>
        <color theme="1"/>
        <rFont val="Calibri"/>
        <family val="2"/>
        <scheme val="minor"/>
      </rPr>
      <t xml:space="preserve"> : ≤1 introduction par décennie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2 à 9 introductions par décennie
</t>
    </r>
    <r>
      <rPr>
        <b/>
        <sz val="11"/>
        <color theme="1"/>
        <rFont val="Calibri"/>
        <family val="2"/>
        <scheme val="minor"/>
      </rPr>
      <t>Fort</t>
    </r>
    <r>
      <rPr>
        <sz val="11"/>
        <color theme="1"/>
        <rFont val="Calibri"/>
        <family val="2"/>
        <scheme val="minor"/>
      </rPr>
      <t xml:space="preserve"> : plus de 10 introductions par décennie</t>
    </r>
  </si>
  <si>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≤1 introduction par décennie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2 à 9 introductions par décennie
</t>
    </r>
    <r>
      <rPr>
        <b/>
        <sz val="11"/>
        <color theme="1"/>
        <rFont val="Calibri"/>
        <family val="2"/>
        <scheme val="minor"/>
      </rPr>
      <t>Fort</t>
    </r>
    <r>
      <rPr>
        <sz val="11"/>
        <color theme="1"/>
        <rFont val="Calibri"/>
        <family val="2"/>
        <scheme val="minor"/>
      </rPr>
      <t xml:space="preserve"> : plus de 10 introductions par décennie</t>
    </r>
  </si>
  <si>
    <r>
      <rPr>
        <b/>
        <sz val="11"/>
        <color theme="1"/>
        <rFont val="Calibri"/>
        <family val="2"/>
        <scheme val="minor"/>
      </rPr>
      <t>Faible</t>
    </r>
    <r>
      <rPr>
        <sz val="11"/>
        <color theme="1"/>
        <rFont val="Calibri"/>
        <family val="2"/>
        <scheme val="minor"/>
      </rPr>
      <t xml:space="preserve"> : 0-33% (moins d’une introduction tous les 30 ans)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33-66% (une introduction tous les 15 à 30 ans)
</t>
    </r>
    <r>
      <rPr>
        <b/>
        <sz val="11"/>
        <color theme="1"/>
        <rFont val="Calibri"/>
        <family val="2"/>
        <scheme val="minor"/>
      </rPr>
      <t>Fort</t>
    </r>
    <r>
      <rPr>
        <sz val="11"/>
        <color theme="1"/>
        <rFont val="Calibri"/>
        <family val="2"/>
        <scheme val="minor"/>
      </rPr>
      <t xml:space="preserve"> : 66-100% (une introduction en moins 15 ans)</t>
    </r>
  </si>
  <si>
    <r>
      <rPr>
        <b/>
        <sz val="11"/>
        <color theme="1"/>
        <rFont val="Calibri"/>
        <family val="2"/>
        <scheme val="minor"/>
      </rPr>
      <t>Non optimal</t>
    </r>
    <r>
      <rPr>
        <sz val="11"/>
        <color theme="1"/>
        <rFont val="Calibri"/>
        <family val="2"/>
        <scheme val="minor"/>
      </rPr>
      <t xml:space="preserve"> : ne convient pas aux exigences du taxon
</t>
    </r>
    <r>
      <rPr>
        <b/>
        <sz val="11"/>
        <color theme="1"/>
        <rFont val="Calibri"/>
        <family val="2"/>
        <scheme val="minor"/>
      </rPr>
      <t xml:space="preserve">Suboptimal </t>
    </r>
    <r>
      <rPr>
        <sz val="11"/>
        <color theme="1"/>
        <rFont val="Calibri"/>
        <family val="2"/>
        <scheme val="minor"/>
      </rPr>
      <t xml:space="preserve">: convient partiellement aux exigences 
</t>
    </r>
    <r>
      <rPr>
        <b/>
        <sz val="11"/>
        <color theme="1"/>
        <rFont val="Calibri"/>
        <family val="2"/>
        <scheme val="minor"/>
      </rPr>
      <t xml:space="preserve">Optimal </t>
    </r>
    <r>
      <rPr>
        <sz val="11"/>
        <color theme="1"/>
        <rFont val="Calibri"/>
        <family val="2"/>
        <scheme val="minor"/>
      </rPr>
      <t>: convient entièrement aux exigences</t>
    </r>
  </si>
  <si>
    <r>
      <rPr>
        <u/>
        <sz val="11"/>
        <color theme="1"/>
        <rFont val="Calibri (Corps)_x0000_"/>
      </rPr>
      <t>Option 1 : Dispersion d'un individu/propagule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Très faible</t>
    </r>
    <r>
      <rPr>
        <sz val="11"/>
        <color theme="1"/>
        <rFont val="Calibri"/>
        <family val="2"/>
        <scheme val="minor"/>
      </rPr>
      <t xml:space="preserve"> :  ≤50m par an
</t>
    </r>
    <r>
      <rPr>
        <b/>
        <sz val="11"/>
        <color theme="1"/>
        <rFont val="Calibri"/>
        <family val="2"/>
        <scheme val="minor"/>
      </rPr>
      <t>Faible</t>
    </r>
    <r>
      <rPr>
        <sz val="11"/>
        <color theme="1"/>
        <rFont val="Calibri"/>
        <family val="2"/>
        <scheme val="minor"/>
      </rPr>
      <t xml:space="preserve"> : 50-500m par an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500m-5km par an
</t>
    </r>
    <r>
      <rPr>
        <b/>
        <sz val="11"/>
        <color theme="1"/>
        <rFont val="Calibri"/>
        <family val="2"/>
        <scheme val="minor"/>
      </rPr>
      <t>Fort</t>
    </r>
    <r>
      <rPr>
        <sz val="11"/>
        <color theme="1"/>
        <rFont val="Calibri"/>
        <family val="2"/>
        <scheme val="minor"/>
      </rPr>
      <t xml:space="preserve"> : 5-50km par an
</t>
    </r>
    <r>
      <rPr>
        <b/>
        <sz val="11"/>
        <color theme="1"/>
        <rFont val="Calibri"/>
        <family val="2"/>
        <scheme val="minor"/>
      </rPr>
      <t xml:space="preserve">Très fort </t>
    </r>
    <r>
      <rPr>
        <sz val="11"/>
        <color theme="1"/>
        <rFont val="Calibri"/>
        <family val="2"/>
        <scheme val="minor"/>
      </rPr>
      <t xml:space="preserve">: &gt;50km par an
</t>
    </r>
    <r>
      <rPr>
        <u/>
        <sz val="11"/>
        <color theme="1"/>
        <rFont val="Calibri (Corps)_x0000_"/>
      </rPr>
      <t>Option 2 : Expansion d'une population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Très faible</t>
    </r>
    <r>
      <rPr>
        <sz val="11"/>
        <color theme="1"/>
        <rFont val="Calibri"/>
        <family val="2"/>
        <scheme val="minor"/>
      </rPr>
      <t xml:space="preserve"> : ≤10m par an
</t>
    </r>
    <r>
      <rPr>
        <b/>
        <sz val="11"/>
        <color theme="1"/>
        <rFont val="Calibri"/>
        <family val="2"/>
        <scheme val="minor"/>
      </rPr>
      <t>Faible</t>
    </r>
    <r>
      <rPr>
        <sz val="11"/>
        <color theme="1"/>
        <rFont val="Calibri"/>
        <family val="2"/>
        <scheme val="minor"/>
      </rPr>
      <t xml:space="preserve"> : 10-100m par an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100m-1km par an
</t>
    </r>
    <r>
      <rPr>
        <b/>
        <sz val="11"/>
        <color theme="1"/>
        <rFont val="Calibri"/>
        <family val="2"/>
        <scheme val="minor"/>
      </rPr>
      <t>Fort</t>
    </r>
    <r>
      <rPr>
        <sz val="11"/>
        <color theme="1"/>
        <rFont val="Calibri"/>
        <family val="2"/>
        <scheme val="minor"/>
      </rPr>
      <t xml:space="preserve"> : 1-10km par an
</t>
    </r>
    <r>
      <rPr>
        <b/>
        <sz val="11"/>
        <color theme="1"/>
        <rFont val="Calibri"/>
        <family val="2"/>
        <scheme val="minor"/>
      </rPr>
      <t xml:space="preserve">Très fort </t>
    </r>
    <r>
      <rPr>
        <sz val="11"/>
        <color theme="1"/>
        <rFont val="Calibri"/>
        <family val="2"/>
        <scheme val="minor"/>
      </rPr>
      <t>: &gt;10km par an</t>
    </r>
  </si>
  <si>
    <r>
      <rPr>
        <b/>
        <sz val="11"/>
        <color theme="1"/>
        <rFont val="Calibri (Corps)_x0000_"/>
      </rPr>
      <t>Faible</t>
    </r>
    <r>
      <rPr>
        <sz val="11"/>
        <color theme="1"/>
        <rFont val="Calibri (Corps)_x0000_"/>
      </rPr>
      <t> : ≤1 occurrence par décennie</t>
    </r>
    <r>
      <rPr>
        <b/>
        <sz val="11"/>
        <color theme="1"/>
        <rFont val="Calibri (Corps)_x0000_"/>
      </rPr>
      <t xml:space="preserve">
Moyen : </t>
    </r>
    <r>
      <rPr>
        <sz val="11"/>
        <color theme="1"/>
        <rFont val="Calibri (Corps)_x0000_"/>
      </rPr>
      <t>2 à 9 occurrences par décennie</t>
    </r>
    <r>
      <rPr>
        <b/>
        <sz val="11"/>
        <color theme="1"/>
        <rFont val="Calibri (Corps)_x0000_"/>
      </rPr>
      <t xml:space="preserve">
Fort : </t>
    </r>
    <r>
      <rPr>
        <sz val="11"/>
        <color theme="1"/>
        <rFont val="Calibri (Corps)_x0000_"/>
      </rPr>
      <t>plus de 10 occurrences par décennie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</si>
  <si>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>[…]</t>
    </r>
    <r>
      <rPr>
        <sz val="11"/>
        <color theme="1"/>
        <rFont val="Calibri"/>
        <family val="2"/>
        <scheme val="minor"/>
      </rPr>
      <t xml:space="preserve"> sur les espèces natives, par la </t>
    </r>
    <r>
      <rPr>
        <b/>
        <sz val="11"/>
        <color theme="1"/>
        <rFont val="Calibri"/>
        <family val="2"/>
        <scheme val="minor"/>
      </rPr>
      <t>prédation</t>
    </r>
    <r>
      <rPr>
        <sz val="11"/>
        <color theme="1"/>
        <rFont val="Calibri"/>
        <family val="2"/>
        <scheme val="minor"/>
      </rPr>
      <t xml:space="preserve">, le </t>
    </r>
    <r>
      <rPr>
        <b/>
        <sz val="11"/>
        <color theme="1"/>
        <rFont val="Calibri"/>
        <family val="2"/>
        <scheme val="minor"/>
      </rPr>
      <t>parasitisme</t>
    </r>
    <r>
      <rPr>
        <sz val="11"/>
        <color theme="1"/>
        <rFont val="Calibri"/>
        <family val="2"/>
        <scheme val="minor"/>
      </rPr>
      <t xml:space="preserve"> ou l’</t>
    </r>
    <r>
      <rPr>
        <b/>
        <sz val="11"/>
        <color theme="1"/>
        <rFont val="Calibri"/>
        <family val="2"/>
        <scheme val="minor"/>
      </rPr>
      <t>herbivorie</t>
    </r>
    <r>
      <rPr>
        <sz val="11"/>
        <color theme="1"/>
        <rFont val="Calibri"/>
        <family val="2"/>
        <scheme val="minor"/>
      </rPr>
      <t>.</t>
    </r>
  </si>
  <si>
    <t>Non applicable</t>
  </si>
  <si>
    <t>Dispersition</t>
  </si>
  <si>
    <t>Impacts environnementaux</t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</si>
  <si>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les espèces natives, par la </t>
    </r>
    <r>
      <rPr>
        <b/>
        <sz val="11"/>
        <color theme="1"/>
        <rFont val="Calibri"/>
        <family val="2"/>
        <scheme val="minor"/>
      </rPr>
      <t>compétition.</t>
    </r>
  </si>
  <si>
    <r>
      <t xml:space="preserve">Faible : </t>
    </r>
    <r>
      <rPr>
        <sz val="11"/>
        <color theme="1"/>
        <rFont val="Calibri"/>
        <family val="2"/>
        <scheme val="minor"/>
      </rPr>
      <t>au pire, le taxon cause un déclin limité des populations d’espèces sans enjeux de conservation</t>
    </r>
    <r>
      <rPr>
        <b/>
        <sz val="11"/>
        <color theme="1"/>
        <rFont val="Calibri"/>
        <family val="2"/>
        <scheme val="minor"/>
      </rPr>
      <t xml:space="preserve">
Moyen : </t>
    </r>
    <r>
      <rPr>
        <sz val="11"/>
        <color theme="1"/>
        <rFont val="Calibri"/>
        <family val="2"/>
        <scheme val="minor"/>
      </rPr>
      <t>au pire, le taxon cause un déclin sévère de populations d’espèces sans enjeux de conservation OU un déclin limité des populations d’espèces avec enjeux de conservation</t>
    </r>
    <r>
      <rPr>
        <b/>
        <sz val="11"/>
        <color theme="1"/>
        <rFont val="Calibri"/>
        <family val="2"/>
        <scheme val="minor"/>
      </rPr>
      <t xml:space="preserve">
Fort : </t>
    </r>
    <r>
      <rPr>
        <sz val="11"/>
        <color theme="1"/>
        <rFont val="Calibri"/>
        <family val="2"/>
        <scheme val="minor"/>
      </rPr>
      <t>au pire, le taxon cause un déclin sévère de populations d’espèces à enjeux de conservation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</si>
  <si>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>[…]</t>
    </r>
    <r>
      <rPr>
        <sz val="11"/>
        <color theme="1"/>
        <rFont val="Calibri"/>
        <family val="2"/>
        <scheme val="minor"/>
      </rPr>
      <t xml:space="preserve"> sur les espèces natives, par l’</t>
    </r>
    <r>
      <rPr>
        <b/>
        <sz val="11"/>
        <color theme="1"/>
        <rFont val="Calibri"/>
        <family val="2"/>
        <scheme val="minor"/>
      </rPr>
      <t>hybridation.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</si>
  <si>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les espèces natives, en portant des </t>
    </r>
    <r>
      <rPr>
        <b/>
        <sz val="11"/>
        <color theme="1"/>
        <rFont val="Calibri"/>
        <family val="2"/>
        <scheme val="minor"/>
      </rPr>
      <t>pathogènes</t>
    </r>
    <r>
      <rPr>
        <sz val="11"/>
        <color theme="1"/>
        <rFont val="Calibri"/>
        <family val="2"/>
        <scheme val="minor"/>
      </rPr>
      <t xml:space="preserve"> ou des </t>
    </r>
    <r>
      <rPr>
        <b/>
        <sz val="11"/>
        <color theme="1"/>
        <rFont val="Calibri"/>
        <family val="2"/>
        <scheme val="minor"/>
      </rPr>
      <t>parasites</t>
    </r>
    <r>
      <rPr>
        <sz val="11"/>
        <color theme="1"/>
        <rFont val="Calibri"/>
        <family val="2"/>
        <scheme val="minor"/>
      </rPr>
      <t xml:space="preserve"> nocifs pour elles.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</si>
  <si>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l’intégrité de l’écosystème (aquatique/humide), en affectant ses </t>
    </r>
    <r>
      <rPr>
        <b/>
        <sz val="11"/>
        <color theme="1"/>
        <rFont val="Calibri"/>
        <family val="2"/>
        <scheme val="minor"/>
      </rPr>
      <t>propriétés abiotiques.</t>
    </r>
  </si>
  <si>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au pire, le taxon cause des changements facilement réversible dans des écosystèmes sans enjeux de protection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au pire, le taxon cause des changements difficilement réversibles dans des écosystèmes sans enjeux de protection OU facilement réversibles dans des écosystèmes à enjeux de conservation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>: au pire, le taxon cause des changements difficilement réversibles dans des écosystèmes à enjeux de conservation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</si>
  <si>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l’intégrité de l’écosystème (aquatique/humide), en affectant ses </t>
    </r>
    <r>
      <rPr>
        <b/>
        <sz val="11"/>
        <color theme="1"/>
        <rFont val="Calibri"/>
        <family val="2"/>
        <scheme val="minor"/>
      </rPr>
      <t>propriétés biotiques.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</si>
  <si>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affecte moins de 1/3 des services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affecte 1/3 à 2/3 des services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affecte plus de 2/3 des services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au pire, la qualité ou le rendement réduit de ≤5%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au pire, réduction de ≤20%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>: au pire, réduction de &gt;20%</t>
    </r>
  </si>
  <si>
    <t>Impacts sur les cultures</t>
  </si>
  <si>
    <r>
      <t>Le taxon a un effet</t>
    </r>
    <r>
      <rPr>
        <b/>
        <sz val="11"/>
        <color theme="1"/>
        <rFont val="Calibri"/>
        <family val="2"/>
        <scheme val="minor"/>
      </rPr>
      <t xml:space="preserve"> […] </t>
    </r>
    <r>
      <rPr>
        <sz val="11"/>
        <color theme="1"/>
        <rFont val="Calibri"/>
        <family val="2"/>
        <scheme val="minor"/>
      </rPr>
      <t>sur les plantes cultivées, par l’</t>
    </r>
    <r>
      <rPr>
        <b/>
        <sz val="11"/>
        <color theme="1"/>
        <rFont val="Calibri"/>
        <family val="2"/>
        <scheme val="minor"/>
      </rPr>
      <t>herbivorie</t>
    </r>
    <r>
      <rPr>
        <sz val="11"/>
        <color theme="1"/>
        <rFont val="Calibri"/>
        <family val="2"/>
        <scheme val="minor"/>
      </rPr>
      <t xml:space="preserve"> ou le </t>
    </r>
    <r>
      <rPr>
        <b/>
        <sz val="11"/>
        <color theme="1"/>
        <rFont val="Calibri"/>
        <family val="2"/>
        <scheme val="minor"/>
      </rPr>
      <t>parasitisme.</t>
    </r>
  </si>
  <si>
    <r>
      <t>Le taxon a un effet</t>
    </r>
    <r>
      <rPr>
        <b/>
        <sz val="11"/>
        <color theme="1"/>
        <rFont val="Calibri"/>
        <family val="2"/>
        <scheme val="minor"/>
      </rPr>
      <t xml:space="preserve"> […] </t>
    </r>
    <r>
      <rPr>
        <sz val="11"/>
        <color theme="1"/>
        <rFont val="Calibri"/>
        <family val="2"/>
        <scheme val="minor"/>
      </rPr>
      <t xml:space="preserve">sur les plantes cultivées, par la </t>
    </r>
    <r>
      <rPr>
        <b/>
        <sz val="11"/>
        <color theme="1"/>
        <rFont val="Calibri"/>
        <family val="2"/>
        <scheme val="minor"/>
      </rPr>
      <t>compétition.</t>
    </r>
  </si>
  <si>
    <t>Aucun.e</t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</si>
  <si>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affecte moins de 1/3 de la culture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affecte 1/3 à 2/3 de la culture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affecte plus de 2/3 de la culture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au pire, la qualité ou le rendement réduit de ≤5%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au pire, réduction de ≤20%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au pire, réduction de &gt;20%
</t>
    </r>
    <r>
      <rPr>
        <b/>
        <sz val="11"/>
        <color theme="1"/>
        <rFont val="Calibri"/>
        <family val="2"/>
        <scheme val="minor"/>
      </rPr>
      <t>Non applicable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</si>
  <si>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>sur les plantes cultivées, par l’</t>
    </r>
    <r>
      <rPr>
        <b/>
        <sz val="11"/>
        <color theme="1"/>
        <rFont val="Calibri"/>
        <family val="2"/>
        <scheme val="minor"/>
      </rPr>
      <t>hybridation</t>
    </r>
    <r>
      <rPr>
        <sz val="11"/>
        <color theme="1"/>
        <rFont val="Calibri"/>
        <family val="2"/>
        <scheme val="minor"/>
      </rPr>
      <t xml:space="preserve"> avec des organismes liés à la plante ou la plante elle-même.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</si>
  <si>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les plantes cultivées, en affectant l’intégrité du </t>
    </r>
    <r>
      <rPr>
        <b/>
        <sz val="11"/>
        <color theme="1"/>
        <rFont val="Calibri"/>
        <family val="2"/>
        <scheme val="minor"/>
      </rPr>
      <t>système de culture.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</si>
  <si>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les plantes cultivées, en portant des </t>
    </r>
    <r>
      <rPr>
        <b/>
        <sz val="11"/>
        <color theme="1"/>
        <rFont val="Calibri"/>
        <family val="2"/>
        <scheme val="minor"/>
      </rPr>
      <t xml:space="preserve">pathogènes </t>
    </r>
    <r>
      <rPr>
        <sz val="11"/>
        <color theme="1"/>
        <rFont val="Calibri"/>
        <family val="2"/>
        <scheme val="minor"/>
      </rPr>
      <t xml:space="preserve">ou des </t>
    </r>
    <r>
      <rPr>
        <b/>
        <sz val="11"/>
        <color theme="1"/>
        <rFont val="Calibri"/>
        <family val="2"/>
        <scheme val="minor"/>
      </rPr>
      <t>parasites</t>
    </r>
    <r>
      <rPr>
        <sz val="11"/>
        <color theme="1"/>
        <rFont val="Calibri"/>
        <family val="2"/>
        <scheme val="minor"/>
      </rPr>
      <t xml:space="preserve"> nocifs pour elles.</t>
    </r>
  </si>
  <si>
    <t>Impacts sur l'élevage</t>
  </si>
  <si>
    <r>
      <t>Le taxon a un effet</t>
    </r>
    <r>
      <rPr>
        <b/>
        <sz val="11"/>
        <color theme="1"/>
        <rFont val="Calibri"/>
        <family val="2"/>
        <scheme val="minor"/>
      </rPr>
      <t xml:space="preserve"> […] </t>
    </r>
    <r>
      <rPr>
        <sz val="11"/>
        <color theme="1"/>
        <rFont val="Calibri"/>
        <family val="2"/>
        <scheme val="minor"/>
      </rPr>
      <t xml:space="preserve">sur la production animale, par la </t>
    </r>
    <r>
      <rPr>
        <b/>
        <sz val="11"/>
        <color theme="1"/>
        <rFont val="Calibri"/>
        <family val="2"/>
        <scheme val="minor"/>
      </rPr>
      <t>prédation</t>
    </r>
    <r>
      <rPr>
        <sz val="11"/>
        <color theme="1"/>
        <rFont val="Calibri"/>
        <family val="2"/>
        <scheme val="minor"/>
      </rPr>
      <t xml:space="preserve"> ou le </t>
    </r>
    <r>
      <rPr>
        <b/>
        <sz val="11"/>
        <color theme="1"/>
        <rFont val="Calibri"/>
        <family val="2"/>
        <scheme val="minor"/>
      </rPr>
      <t>parasitisme.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</si>
  <si>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affecte moins de 1/3 de l'élevage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affecte 1/3 à 2/3 de l'élevage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affecte plus de 2/3 de l'élevage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au pire, la qualité ou le rendement réduit de ≤5%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au pire, réduction de ≤20%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au pire, réduction de &gt;20%
</t>
    </r>
    <r>
      <rPr>
        <b/>
        <sz val="11"/>
        <color theme="1"/>
        <rFont val="Calibri"/>
        <family val="2"/>
        <scheme val="minor"/>
      </rPr>
      <t>Non applicable</t>
    </r>
  </si>
  <si>
    <r>
      <t>Le taxon a un effet</t>
    </r>
    <r>
      <rPr>
        <b/>
        <sz val="11"/>
        <color theme="1"/>
        <rFont val="Calibri"/>
        <family val="2"/>
        <scheme val="minor"/>
      </rPr>
      <t xml:space="preserve"> […] </t>
    </r>
    <r>
      <rPr>
        <sz val="11"/>
        <color theme="1"/>
        <rFont val="Calibri"/>
        <family val="2"/>
        <scheme val="minor"/>
      </rPr>
      <t xml:space="preserve">sur la production animale, par la </t>
    </r>
    <r>
      <rPr>
        <b/>
        <sz val="11"/>
        <color theme="1"/>
        <rFont val="Calibri"/>
        <family val="2"/>
        <scheme val="minor"/>
      </rPr>
      <t>compétition.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</si>
  <si>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>sur la production animale, par l’</t>
    </r>
    <r>
      <rPr>
        <b/>
        <sz val="11"/>
        <color theme="1"/>
        <rFont val="Calibri"/>
        <family val="2"/>
        <scheme val="minor"/>
      </rPr>
      <t>hybridation</t>
    </r>
    <r>
      <rPr>
        <sz val="11"/>
        <color theme="1"/>
        <rFont val="Calibri"/>
        <family val="2"/>
        <scheme val="minor"/>
      </rPr>
      <t xml:space="preserve"> avec des organismes liés à l’animal ou l’animal lui-même.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</si>
  <si>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la production animale ou la santé des individus, en ayant des propriétés dangereuses au </t>
    </r>
    <r>
      <rPr>
        <b/>
        <sz val="11"/>
        <color theme="1"/>
        <rFont val="Calibri"/>
        <family val="2"/>
        <scheme val="minor"/>
      </rPr>
      <t xml:space="preserve">contact </t>
    </r>
    <r>
      <rPr>
        <sz val="11"/>
        <color theme="1"/>
        <rFont val="Calibri"/>
        <family val="2"/>
        <scheme val="minor"/>
      </rPr>
      <t>(allergènes, irritants, toxicité …).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</si>
  <si>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la production animale ou la santé des individus, en portant des </t>
    </r>
    <r>
      <rPr>
        <b/>
        <sz val="11"/>
        <color theme="1"/>
        <rFont val="Calibri"/>
        <family val="2"/>
        <scheme val="minor"/>
      </rPr>
      <t xml:space="preserve">pathogènes </t>
    </r>
    <r>
      <rPr>
        <sz val="11"/>
        <color theme="1"/>
        <rFont val="Calibri"/>
        <family val="2"/>
        <scheme val="minor"/>
      </rPr>
      <t xml:space="preserve">ou des </t>
    </r>
    <r>
      <rPr>
        <b/>
        <sz val="11"/>
        <color theme="1"/>
        <rFont val="Calibri"/>
        <family val="2"/>
        <scheme val="minor"/>
      </rPr>
      <t>parasites</t>
    </r>
    <r>
      <rPr>
        <sz val="11"/>
        <color theme="1"/>
        <rFont val="Calibri"/>
        <family val="2"/>
        <scheme val="minor"/>
      </rPr>
      <t xml:space="preserve"> nocifs pour eux.</t>
    </r>
  </si>
  <si>
    <t>Impacts sur les humains</t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</si>
  <si>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>sur la santé humaine, par le</t>
    </r>
    <r>
      <rPr>
        <b/>
        <sz val="11"/>
        <color theme="1"/>
        <rFont val="Calibri"/>
        <family val="2"/>
        <scheme val="minor"/>
      </rPr>
      <t xml:space="preserve"> parasitisme.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</si>
  <si>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la santé humaine, en ayant des propriétés dangereuses au </t>
    </r>
    <r>
      <rPr>
        <b/>
        <sz val="11"/>
        <color theme="1"/>
        <rFont val="Calibri"/>
        <family val="2"/>
        <scheme val="minor"/>
      </rPr>
      <t xml:space="preserve">contact </t>
    </r>
    <r>
      <rPr>
        <sz val="11"/>
        <color theme="1"/>
        <rFont val="Calibri"/>
        <family val="2"/>
        <scheme val="minor"/>
      </rPr>
      <t>(allergènes, irritants, toxicité …).</t>
    </r>
  </si>
  <si>
    <r>
      <t xml:space="preserve">Le taxon a un effet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la santé humaine, en portant des </t>
    </r>
    <r>
      <rPr>
        <b/>
        <sz val="11"/>
        <color theme="1"/>
        <rFont val="Calibri"/>
        <family val="2"/>
        <scheme val="minor"/>
      </rPr>
      <t>pathogènes</t>
    </r>
    <r>
      <rPr>
        <sz val="11"/>
        <color theme="1"/>
        <rFont val="Calibri"/>
        <family val="2"/>
        <scheme val="minor"/>
      </rPr>
      <t xml:space="preserve"> ou des </t>
    </r>
    <r>
      <rPr>
        <b/>
        <sz val="11"/>
        <color theme="1"/>
        <rFont val="Calibri"/>
        <family val="2"/>
        <scheme val="minor"/>
      </rPr>
      <t>parasites</t>
    </r>
    <r>
      <rPr>
        <sz val="11"/>
        <color theme="1"/>
        <rFont val="Calibri"/>
        <family val="2"/>
        <scheme val="minor"/>
      </rPr>
      <t xml:space="preserve"> nocifs pour elle.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</si>
  <si>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&lt;1 / 100 000 humains /an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1-100 / 100 000 humains /an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 &gt;100 / 100 000 humains /an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consultation médicale rare, pas de perte de travail, pas d’handicap persistant, peu de stress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consultation médicale fréquente, 1 à 5 jours d’arrêt de travail, handicap persistant rare, stress moyen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consultation médicale commune, plus de 5 jours d’arrêt de travail, handicap persistant possible, stress important
</t>
    </r>
    <r>
      <rPr>
        <b/>
        <sz val="11"/>
        <color theme="1"/>
        <rFont val="Calibri"/>
        <family val="2"/>
        <scheme val="minor"/>
      </rPr>
      <t>Non applicable</t>
    </r>
  </si>
  <si>
    <t>Autres impacts</t>
  </si>
  <si>
    <r>
      <t xml:space="preserve">L’organisme cause des dommages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>sur les</t>
    </r>
    <r>
      <rPr>
        <b/>
        <sz val="11"/>
        <color theme="1"/>
        <rFont val="Calibri"/>
        <family val="2"/>
        <scheme val="minor"/>
      </rPr>
      <t xml:space="preserve"> infrastructures.</t>
    </r>
  </si>
  <si>
    <t>Effet futur du changement climatique</t>
  </si>
  <si>
    <r>
      <t xml:space="preserve">Selon les prévisions sur les conditions climatiques futures, le </t>
    </r>
    <r>
      <rPr>
        <b/>
        <sz val="11"/>
        <color theme="1"/>
        <rFont val="Calibri"/>
        <family val="2"/>
        <scheme val="minor"/>
      </rPr>
      <t>potentiel de propagation</t>
    </r>
    <r>
      <rPr>
        <sz val="11"/>
        <color theme="1"/>
        <rFont val="Calibri"/>
        <family val="2"/>
        <scheme val="minor"/>
      </rPr>
      <t xml:space="preserve"> (introduction + naturalisation + propagation) des populations du taxon vont-ils </t>
    </r>
    <r>
      <rPr>
        <b/>
        <sz val="11"/>
        <color theme="1"/>
        <rFont val="Calibri"/>
        <family val="2"/>
        <scheme val="minor"/>
      </rPr>
      <t>[…] </t>
    </r>
    <r>
      <rPr>
        <sz val="11"/>
        <color theme="1"/>
        <rFont val="Calibri"/>
        <family val="2"/>
        <scheme val="minor"/>
      </rPr>
      <t>?</t>
    </r>
    <r>
      <rPr>
        <sz val="11"/>
        <color theme="1"/>
        <rFont val="Calibri"/>
        <family val="2"/>
        <scheme val="minor"/>
      </rPr>
      <t xml:space="preserve">
(en milieu naturel aquatique/humide)</t>
    </r>
  </si>
  <si>
    <r>
      <t xml:space="preserve">Selon les prévisions sur les conditions climatiques futures, </t>
    </r>
    <r>
      <rPr>
        <b/>
        <sz val="11"/>
        <color theme="1"/>
        <rFont val="Calibri"/>
        <family val="2"/>
        <scheme val="minor"/>
      </rPr>
      <t>l’amplitude des impacts potentiels</t>
    </r>
    <r>
      <rPr>
        <sz val="11"/>
        <color theme="1"/>
        <rFont val="Calibri"/>
        <family val="2"/>
        <scheme val="minor"/>
      </rPr>
      <t xml:space="preserve"> du taxon va-t-elle </t>
    </r>
    <r>
      <rPr>
        <b/>
        <sz val="11"/>
        <color theme="1"/>
        <rFont val="Calibri"/>
        <family val="2"/>
        <scheme val="minor"/>
      </rPr>
      <t>[…] </t>
    </r>
    <r>
      <rPr>
        <sz val="11"/>
        <color theme="1"/>
        <rFont val="Calibri"/>
        <family val="2"/>
        <scheme val="minor"/>
      </rPr>
      <t>(par la sensibilisation des milieux ou le changement du processus d’impact)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?</t>
    </r>
    <r>
      <rPr>
        <sz val="11"/>
        <color theme="1"/>
        <rFont val="Calibri"/>
        <family val="2"/>
        <scheme val="minor"/>
      </rPr>
      <t xml:space="preserve">
(en milieu naturel aquatique/humide)</t>
    </r>
  </si>
  <si>
    <t>Sans changement</t>
  </si>
  <si>
    <t>Augmenter</t>
  </si>
  <si>
    <t>Diminution</t>
  </si>
  <si>
    <t>Diminuer
Sans changement
Augmenter</t>
  </si>
  <si>
    <t>Naturalité de l'habitat</t>
  </si>
  <si>
    <t>Faiblement perturbé</t>
  </si>
  <si>
    <t>Non perturbé</t>
  </si>
  <si>
    <t>Très perturbé</t>
  </si>
  <si>
    <t>Difficulté de gestion</t>
  </si>
  <si>
    <r>
      <t xml:space="preserve">Avec l’état actuel des connaissances sur les méthodes de gestion, le contrôle d’une population établie du taxon engendre des </t>
    </r>
    <r>
      <rPr>
        <b/>
        <sz val="11"/>
        <color theme="1"/>
        <rFont val="Calibri"/>
        <family val="2"/>
        <scheme val="minor"/>
      </rPr>
      <t>investissements</t>
    </r>
    <r>
      <rPr>
        <sz val="11"/>
        <color theme="1"/>
        <rFont val="Calibri"/>
        <family val="2"/>
        <scheme val="minor"/>
      </rPr>
      <t xml:space="preserve"> (humains et financiers) </t>
    </r>
    <r>
      <rPr>
        <b/>
        <sz val="11"/>
        <color theme="1"/>
        <rFont val="Calibri"/>
        <family val="2"/>
        <scheme val="minor"/>
      </rPr>
      <t>[…].</t>
    </r>
  </si>
  <si>
    <r>
      <rPr>
        <b/>
        <sz val="11"/>
        <color theme="1"/>
        <rFont val="Calibri"/>
        <family val="2"/>
        <scheme val="minor"/>
      </rPr>
      <t xml:space="preserve">Très faible </t>
    </r>
    <r>
      <rPr>
        <sz val="11"/>
        <color theme="1"/>
        <rFont val="Calibri"/>
        <family val="2"/>
        <scheme val="minor"/>
      </rPr>
      <t xml:space="preserve">: Gestion non nécessaire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Gestion facile ou peu coûteuse, requiert un investissement mineur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Investissement important à court ou moyen terme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Investissement important à long terme
</t>
    </r>
    <r>
      <rPr>
        <b/>
        <sz val="11"/>
        <color theme="1"/>
        <rFont val="Calibri"/>
        <family val="2"/>
        <scheme val="minor"/>
      </rPr>
      <t xml:space="preserve">Très fort </t>
    </r>
    <r>
      <rPr>
        <sz val="11"/>
        <color theme="1"/>
        <rFont val="Calibri"/>
        <family val="2"/>
        <scheme val="minor"/>
      </rPr>
      <t>: Gestion impossible avec les connaissances actuelles</t>
    </r>
  </si>
  <si>
    <r>
      <t>Les méthodes utilisées pour la gestion ont des impacts</t>
    </r>
    <r>
      <rPr>
        <sz val="11"/>
        <color rgb="FF70AD4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les </t>
    </r>
    <r>
      <rPr>
        <b/>
        <sz val="11"/>
        <color theme="1"/>
        <rFont val="Calibri"/>
        <family val="2"/>
        <scheme val="minor"/>
      </rPr>
      <t>espèces indigènes.</t>
    </r>
  </si>
  <si>
    <r>
      <rPr>
        <b/>
        <sz val="11"/>
        <color theme="1"/>
        <rFont val="Calibri"/>
        <family val="2"/>
        <scheme val="minor"/>
      </rPr>
      <t>Très faible</t>
    </r>
    <r>
      <rPr>
        <sz val="11"/>
        <color theme="1"/>
        <rFont val="Calibri"/>
        <family val="2"/>
        <scheme val="minor"/>
      </rPr>
      <t xml:space="preserve"> : aucuns impacts 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impacts rares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réduction de l’abondance des espèces indigènes ou autres conséquences indésirables dans 25 à 50% des cas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réduction de l’abondance des espèces indigènes ou autres conséquences indésirables dans 50 à 75% des cas
</t>
    </r>
    <r>
      <rPr>
        <b/>
        <sz val="11"/>
        <color theme="1"/>
        <rFont val="Calibri"/>
        <family val="2"/>
        <scheme val="minor"/>
      </rPr>
      <t>Très fort :</t>
    </r>
    <r>
      <rPr>
        <sz val="11"/>
        <color theme="1"/>
        <rFont val="Calibri"/>
        <family val="2"/>
        <scheme val="minor"/>
      </rPr>
      <t xml:space="preserve"> réduction significative et persistante dans plus de 75% des cas</t>
    </r>
  </si>
  <si>
    <r>
      <t xml:space="preserve">Les zones colonisées présentent des </t>
    </r>
    <r>
      <rPr>
        <b/>
        <sz val="11"/>
        <color theme="1"/>
        <rFont val="Calibri"/>
        <family val="2"/>
        <scheme val="minor"/>
      </rPr>
      <t>problèmes d’inaccessibilité […].</t>
    </r>
  </si>
  <si>
    <r>
      <rPr>
        <b/>
        <sz val="11"/>
        <color theme="1"/>
        <rFont val="Calibri"/>
        <family val="2"/>
        <scheme val="minor"/>
      </rPr>
      <t xml:space="preserve">Très faible </t>
    </r>
    <r>
      <rPr>
        <sz val="11"/>
        <color theme="1"/>
        <rFont val="Calibri"/>
        <family val="2"/>
        <scheme val="minor"/>
      </rPr>
      <t xml:space="preserve">: aucuns problèmes d’inaccessibilité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zones inaccessibles rares 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5 à 30% de la zone envahie n’est pas accessible au traitement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plus de 30% de la zone envahie n’est pas accessible au traitement
</t>
    </r>
    <r>
      <rPr>
        <b/>
        <sz val="11"/>
        <color theme="1"/>
        <rFont val="Calibri"/>
        <family val="2"/>
        <scheme val="minor"/>
      </rPr>
      <t>Très fort</t>
    </r>
    <r>
      <rPr>
        <sz val="11"/>
        <color theme="1"/>
        <rFont val="Calibri"/>
        <family val="2"/>
        <scheme val="minor"/>
      </rPr>
      <t xml:space="preserve"> : plus de 50% de la zone envahie n’est pas accessible au traitement</t>
    </r>
  </si>
  <si>
    <t>Annexes : Listes déroulantes</t>
  </si>
  <si>
    <t>Effet Changement climatique</t>
  </si>
  <si>
    <t>Difficultés de gestion</t>
  </si>
  <si>
    <t>Catégorie : (ex : poisson, invertébré benthique …)</t>
  </si>
  <si>
    <t>Nom commun :</t>
  </si>
  <si>
    <t>Nom taxon :</t>
  </si>
  <si>
    <t>Evaluateur :</t>
  </si>
  <si>
    <t>Contexte de l'évaluation des risques :</t>
  </si>
  <si>
    <t>Motif : (facultatif)</t>
  </si>
  <si>
    <t>Aire d'évaluation :</t>
  </si>
  <si>
    <t>Aire d'introduction du taxon</t>
  </si>
  <si>
    <t>Aire native du taxon :</t>
  </si>
  <si>
    <t>Informations sur le taxon et l'évaluateur :</t>
  </si>
  <si>
    <t>Certaines questions du questionnaire nécessitent de croiser "Probabilité" et "Conséquence".</t>
  </si>
  <si>
    <t>Quand les niveaux (faible, moyen, fort) sont estimés pour chacune, on les croisent comme suit :</t>
  </si>
  <si>
    <t>Consigne pour la Fiche d'évaluation :</t>
  </si>
  <si>
    <t>On obtient la réponse adéquate (allant de "Très faible" à "Très fort").</t>
  </si>
  <si>
    <t>1)</t>
  </si>
  <si>
    <t>2)</t>
  </si>
  <si>
    <t>La réponse "Non applicable" n'est utilisés qu'à des cas où la biologie de l'espèce rend la question inaplicable (ex : une graminée ne prédate pas un poisson).</t>
  </si>
  <si>
    <t>Si l'événement n'est pas observé, la réponse adéquate est "Aucun.e" (ex : hybridation entre deux taxon possiblement interféconds mais donc aucune hybridation n'a été observée).</t>
  </si>
  <si>
    <r>
      <rPr>
        <sz val="11"/>
        <color theme="1"/>
        <rFont val="Calibri (Corps)_x0000_"/>
      </rPr>
      <t xml:space="preserve">Choisir le pathodène le plus impactant partagé par le taxon exotique et le taxon cultivé
</t>
    </r>
    <r>
      <rPr>
        <u/>
        <sz val="11"/>
        <color theme="1"/>
        <rFont val="Calibri (Corps)_x0000_"/>
      </rPr>
      <t xml:space="preserve">
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affecte moins de 1/3 de la culture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affecte 1/3 à 2/3 de la culture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affecte plus de 2/3 de la culture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au pire, la qualité ou le rendement réduit de ≤5%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au pire, réduction de ≤20%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au pire, réduction de &gt;20%
</t>
    </r>
    <r>
      <rPr>
        <b/>
        <sz val="11"/>
        <color theme="1"/>
        <rFont val="Calibri"/>
        <family val="2"/>
        <scheme val="minor"/>
      </rPr>
      <t>Aucun pathogène ou parasite connu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Non applicable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</si>
  <si>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affecte moins de 1/3 de la culture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affecte 1/3 à 2/3 de la culture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affecte plus de 2/3 de la culture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au pire, la qualité ou le rendement réduit de ≤5%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au pire, réduction de ≤20%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au pire, réduction de &gt;20%
</t>
    </r>
    <r>
      <rPr>
        <b/>
        <sz val="11"/>
        <color theme="1"/>
        <rFont val="Calibri"/>
        <family val="2"/>
        <scheme val="minor"/>
      </rPr>
      <t>Aucun effet connu sur le système de culture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</si>
  <si>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affecte moins de 1/3 de la culture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affecte 1/3 à 2/3 de la culture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affecte plus de 2/3 de la culture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au pire, la qualité ou le rendement réduit de ≤5%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au pire, réduction de ≤20%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au pire, réduction de &gt;20%
</t>
    </r>
    <r>
      <rPr>
        <b/>
        <sz val="11"/>
        <color theme="1"/>
        <rFont val="Calibri"/>
        <family val="2"/>
        <scheme val="minor"/>
      </rPr>
      <t>Aucune hybridation connue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Non applicable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</si>
  <si>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affecte moins de 1/3 de la culture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affecte 1/3 à 2/3 de la culture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affecte plus de 2/3 de la culture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au pire, la qualité ou le rendement réduit de ≤5%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au pire, réduction de ≤20%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au pire, réduction de &gt;20%
</t>
    </r>
    <r>
      <rPr>
        <b/>
        <sz val="11"/>
        <color theme="1"/>
        <rFont val="Calibri"/>
        <family val="2"/>
        <scheme val="minor"/>
      </rPr>
      <t>Aucun.e herbivorie ou parasitisme connu.e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Non applicable</t>
    </r>
  </si>
  <si>
    <r>
      <t xml:space="preserve">Choisir le pathogène le plus impactant partagé par le taxon exotique et le taxon natif
</t>
    </r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Faible</t>
    </r>
    <r>
      <rPr>
        <sz val="11"/>
        <color theme="1"/>
        <rFont val="Calibri"/>
        <family val="2"/>
        <scheme val="minor"/>
      </rPr>
      <t xml:space="preserve"> : affecte moins de 1/3 du taxon natif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affecte 1/3 à 2/3 du taxon natif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affecte plus de 2/3 du taxon natif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 au pire, le taxon cause un déclin limité des populations d’espèces sans enjeux de conservation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: au pire, le taxon cause un déclin sévère de populations d’espèces sans enjeux de conservation OU un déclin limité des populations d’espèces avec enjeux de conservation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 au pire, le taxon cause un déclin sévère de populations d’espèces à enjeux de conservation
</t>
    </r>
    <r>
      <rPr>
        <b/>
        <sz val="11"/>
        <color theme="1"/>
        <rFont val="Calibri"/>
        <family val="2"/>
        <scheme val="minor"/>
      </rPr>
      <t>Aucun pathogène ou parasite connu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</si>
  <si>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Faible</t>
    </r>
    <r>
      <rPr>
        <sz val="11"/>
        <color theme="1"/>
        <rFont val="Calibri"/>
        <family val="2"/>
        <scheme val="minor"/>
      </rPr>
      <t xml:space="preserve"> : 0-33% (moins d’un événement tous les 3 ans)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33-66% (un événement tous les 1.5 à 3 ans)
</t>
    </r>
    <r>
      <rPr>
        <b/>
        <sz val="11"/>
        <color theme="1"/>
        <rFont val="Calibri"/>
        <family val="2"/>
        <scheme val="minor"/>
      </rPr>
      <t>Fort</t>
    </r>
    <r>
      <rPr>
        <sz val="11"/>
        <color theme="1"/>
        <rFont val="Calibri"/>
        <family val="2"/>
        <scheme val="minor"/>
      </rPr>
      <t xml:space="preserve"> : 66-100% : plus d’un événement tous les 1.5 ans)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Faible</t>
    </r>
    <r>
      <rPr>
        <sz val="11"/>
        <color theme="1"/>
        <rFont val="Calibri"/>
        <family val="2"/>
        <scheme val="minor"/>
      </rPr>
      <t xml:space="preserve"> : au pire, le taxon cause une perte limitée d’intégrité génétique d’espèces sans enjeux de conservation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au pire, le taxon cause une perte sévère d’intégrité génétique d’espèces sans enjeux de conservation OU une perte limitée d’intégrité génétique d’espèces avec enjeux de conservation
</t>
    </r>
    <r>
      <rPr>
        <b/>
        <sz val="11"/>
        <color theme="1"/>
        <rFont val="Calibri"/>
        <family val="2"/>
        <scheme val="minor"/>
      </rPr>
      <t>Fort</t>
    </r>
    <r>
      <rPr>
        <sz val="11"/>
        <color theme="1"/>
        <rFont val="Calibri"/>
        <family val="2"/>
        <scheme val="minor"/>
      </rPr>
      <t xml:space="preserve"> : au pire, le taxon cause une perte sévère d’intégrité génétique d’espèces à enjeux de conservation
</t>
    </r>
    <r>
      <rPr>
        <b/>
        <sz val="11"/>
        <color theme="1"/>
        <rFont val="Calibri"/>
        <family val="2"/>
        <scheme val="minor"/>
      </rPr>
      <t>Aucune hybridation connue</t>
    </r>
  </si>
  <si>
    <r>
      <t xml:space="preserve">Faible : </t>
    </r>
    <r>
      <rPr>
        <sz val="11"/>
        <color theme="1"/>
        <rFont val="Calibri"/>
        <family val="2"/>
        <scheme val="minor"/>
      </rPr>
      <t>au pire, le taxon cause un déclin limité des populations d’espèces sans enjeux de conservation</t>
    </r>
    <r>
      <rPr>
        <b/>
        <sz val="11"/>
        <color theme="1"/>
        <rFont val="Calibri"/>
        <family val="2"/>
        <scheme val="minor"/>
      </rPr>
      <t xml:space="preserve">
Moyen : </t>
    </r>
    <r>
      <rPr>
        <sz val="11"/>
        <color theme="1"/>
        <rFont val="Calibri"/>
        <family val="2"/>
        <scheme val="minor"/>
      </rPr>
      <t>au pire, le taxon cause un déclin sévère de populations d’espèces sans enjeux de conservation OU un déclin limité des populations d’espèces avec enjeux de conservation</t>
    </r>
    <r>
      <rPr>
        <b/>
        <sz val="11"/>
        <color theme="1"/>
        <rFont val="Calibri"/>
        <family val="2"/>
        <scheme val="minor"/>
      </rPr>
      <t xml:space="preserve">
Fort : </t>
    </r>
    <r>
      <rPr>
        <sz val="11"/>
        <color theme="1"/>
        <rFont val="Calibri"/>
        <family val="2"/>
        <scheme val="minor"/>
      </rPr>
      <t xml:space="preserve">au pire, le taxon cause un déclin sévère de populations d’espèces à enjeux de conservation
</t>
    </r>
    <r>
      <rPr>
        <b/>
        <sz val="11"/>
        <color theme="1"/>
        <rFont val="Calibri"/>
        <family val="2"/>
        <scheme val="minor"/>
      </rPr>
      <t>Non applicable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</si>
  <si>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affecte moins de 1/3 de l'élevage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affecte 1/3 à 2/3 de l'élevage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affecte plus de 2/3 de l'élevage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au pire, la qualité ou le rendement réduit de ≤5%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au pire, réduction de ≤20%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au pire, réduction de &gt;20%
</t>
    </r>
    <r>
      <rPr>
        <b/>
        <sz val="11"/>
        <color theme="1"/>
        <rFont val="Calibri"/>
        <family val="2"/>
        <scheme val="minor"/>
      </rPr>
      <t>Aucun.e prédation ou parasitisme connu.e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Non applicable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</si>
  <si>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affecte moins de 1/3 de l'élevage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affecte 1/3 à 2/3 de l'élevage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affecte plus de 2/3 de l'élevage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au pire, la qualité ou le rendement réduit de ≤5%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au pire, réduction de ≤20%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au pire, réduction de &gt;20%
</t>
    </r>
    <r>
      <rPr>
        <b/>
        <sz val="11"/>
        <color theme="1"/>
        <rFont val="Calibri"/>
        <family val="2"/>
        <scheme val="minor"/>
      </rPr>
      <t>Aucune hybridation connue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Non applicable</t>
    </r>
  </si>
  <si>
    <r>
      <rPr>
        <sz val="11"/>
        <color theme="1"/>
        <rFont val="Calibri (Corps)_x0000_"/>
      </rPr>
      <t xml:space="preserve">Choisir le pathodène le plus impactant partagé par le taxon exotique et le taxon élevé
</t>
    </r>
    <r>
      <rPr>
        <u/>
        <sz val="11"/>
        <color theme="1"/>
        <rFont val="Calibri (Corps)_x0000_"/>
      </rPr>
      <t xml:space="preserve">
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&lt;1 / 100 000 animaux /an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1-100 / 100 000 animaux /an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 &gt;100 / 100 000 animaux /an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symptômes faibles, maladie courte, guérison complète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symptômes modérés, maladie prolongée, guérison incomplète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symptômes sévères, maladie longue, guérison improbable ou impossible
</t>
    </r>
    <r>
      <rPr>
        <b/>
        <sz val="11"/>
        <color theme="1"/>
        <rFont val="Calibri"/>
        <family val="2"/>
        <scheme val="minor"/>
      </rPr>
      <t>Aucun parasite ou pathogène connu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Non applicable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</si>
  <si>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affecte moins de 1/3 de l'élevage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affecte 1/3 à 2/3 de l'élevage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affecte plus de 2/3 de l'élevage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au pire, la qualité ou le rendement réduit de ≤5%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au pire, réduction de ≤20%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au pire, réduction de &gt;20%
</t>
    </r>
    <r>
      <rPr>
        <b/>
        <sz val="11"/>
        <color theme="1"/>
        <rFont val="Calibri"/>
        <family val="2"/>
        <scheme val="minor"/>
      </rPr>
      <t>Aucune propriété dangereuse connue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</si>
  <si>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&lt;1 / 100 000 humains /an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1-100 / 100 000 humains /an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 &gt;100 / 100 000 humains /an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consultation médicale rare, pas de perte de travail, pas d’handicap persistant, peu de stress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consultation médicale fréquente, 1 à 5 jours d’arrêt de travail, handicap persistant rare, stress moyen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consultation médicale commune, plus de 5 jours d’arrêt de travail, handicap persistant possible, stress important
</t>
    </r>
    <r>
      <rPr>
        <b/>
        <sz val="11"/>
        <color theme="1"/>
        <rFont val="Calibri"/>
        <family val="2"/>
        <scheme val="minor"/>
      </rPr>
      <t>Aucune propriété dangereuse connue</t>
    </r>
  </si>
  <si>
    <r>
      <rPr>
        <sz val="11"/>
        <color theme="1"/>
        <rFont val="Calibri (Corps)_x0000_"/>
      </rPr>
      <t>Choisir le pathodène le plus impactant partagé par le taxon exotique et les humains</t>
    </r>
    <r>
      <rPr>
        <u/>
        <sz val="11"/>
        <color theme="1"/>
        <rFont val="Calibri (Corps)_x0000_"/>
      </rPr>
      <t xml:space="preserve">
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&lt;1 / 100 000 humains /an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1-100 / 100 000 humains /an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 &gt;100 / 100 000 humains /an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consultation médicale rare, pas de perte de travail, pas d’handicap persistant, peu de stress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consultation médicale fréquente, 1 à 5 jours d’arrêt de travail, handicap persistant rare, stress moyen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consultation médicale commune, plus de 5 jours d’arrêt de travail, handicap persistant possible, stress important
</t>
    </r>
    <r>
      <rPr>
        <b/>
        <sz val="11"/>
        <color theme="1"/>
        <rFont val="Calibri"/>
        <family val="2"/>
        <scheme val="minor"/>
      </rPr>
      <t>Aucun pathogène ou parasite connu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Non applicable</t>
    </r>
  </si>
  <si>
    <r>
      <rPr>
        <u/>
        <sz val="11"/>
        <color theme="1"/>
        <rFont val="Calibri (Corps)_x0000_"/>
      </rPr>
      <t>Probabilité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&lt;1 / 100 000 items /an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1-100 / 100 000 items /an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 &gt;100 / 100 000 items /an
</t>
    </r>
    <r>
      <rPr>
        <u/>
        <sz val="11"/>
        <color theme="1"/>
        <rFont val="Calibri (Corps)_x0000_"/>
      </rPr>
      <t>Conséquence 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Faible </t>
    </r>
    <r>
      <rPr>
        <sz val="11"/>
        <color theme="1"/>
        <rFont val="Calibri"/>
        <family val="2"/>
        <scheme val="minor"/>
      </rPr>
      <t xml:space="preserve">: complètement réversible
</t>
    </r>
    <r>
      <rPr>
        <b/>
        <sz val="11"/>
        <color theme="1"/>
        <rFont val="Calibri"/>
        <family val="2"/>
        <scheme val="minor"/>
      </rPr>
      <t xml:space="preserve">Moyen </t>
    </r>
    <r>
      <rPr>
        <sz val="11"/>
        <color theme="1"/>
        <rFont val="Calibri"/>
        <family val="2"/>
        <scheme val="minor"/>
      </rPr>
      <t xml:space="preserve">: partiellement réversible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irréversible
</t>
    </r>
    <r>
      <rPr>
        <b/>
        <sz val="11"/>
        <color theme="1"/>
        <rFont val="Calibri"/>
        <family val="2"/>
        <scheme val="minor"/>
      </rPr>
      <t>Aucun dommage connu</t>
    </r>
  </si>
  <si>
    <t xml:space="preserve"> </t>
  </si>
  <si>
    <t>l</t>
  </si>
  <si>
    <t>Annexes : Les catégories</t>
  </si>
  <si>
    <t>du Score Risque</t>
  </si>
  <si>
    <t>du Score de confiance</t>
  </si>
  <si>
    <t>Forte [0,77 ; 1]</t>
  </si>
  <si>
    <t>Moyenne [0,55 ; 0,77[</t>
  </si>
  <si>
    <t>Faible [0,33 ; 0,55[</t>
  </si>
  <si>
    <t>des Scores CC, Naturalité et Gestion</t>
  </si>
  <si>
    <t>Risque très élevé [0,8 ; 1]</t>
  </si>
  <si>
    <t>Risque élevé [0,6 ; 0,8[</t>
  </si>
  <si>
    <t>Risque modéré [0,4 ; 0,6[</t>
  </si>
  <si>
    <t>Risque faible [0,2 ; 0,4[</t>
  </si>
  <si>
    <t>Risque très faible [0 ; 0,2[</t>
  </si>
  <si>
    <t>Risque très faible [0 ; 0,13[</t>
  </si>
  <si>
    <t>Risque faible [0,13 ; 0,28[</t>
  </si>
  <si>
    <t>Risque modéré [0,28 ; 0,35[</t>
  </si>
  <si>
    <t>Risque élevé [0,35 ; 0,44[</t>
  </si>
  <si>
    <t>Risque très élevé [0,44 ; 1]</t>
  </si>
  <si>
    <r>
      <t xml:space="preserve">Le taxon a un effet négatif </t>
    </r>
    <r>
      <rPr>
        <b/>
        <sz val="11"/>
        <color theme="1"/>
        <rFont val="Calibri"/>
        <family val="2"/>
        <scheme val="minor"/>
      </rPr>
      <t xml:space="preserve">[…] </t>
    </r>
    <r>
      <rPr>
        <sz val="11"/>
        <color theme="1"/>
        <rFont val="Calibri"/>
        <family val="2"/>
        <scheme val="minor"/>
      </rPr>
      <t xml:space="preserve">sur les </t>
    </r>
    <r>
      <rPr>
        <b/>
        <sz val="11"/>
        <color theme="1"/>
        <rFont val="Calibri"/>
        <family val="2"/>
        <scheme val="minor"/>
      </rPr>
      <t xml:space="preserve">usages </t>
    </r>
    <r>
      <rPr>
        <sz val="11"/>
        <color theme="1"/>
        <rFont val="Calibri"/>
        <family val="2"/>
        <scheme val="minor"/>
      </rPr>
      <t>(en milieu (aquatique/humide).</t>
    </r>
  </si>
  <si>
    <r>
      <t xml:space="preserve">Le milieu colonisé par le taxon est </t>
    </r>
    <r>
      <rPr>
        <b/>
        <sz val="11"/>
        <color theme="1"/>
        <rFont val="Calibri"/>
        <family val="2"/>
        <scheme val="minor"/>
      </rPr>
      <t>[…] dégradé.</t>
    </r>
  </si>
  <si>
    <r>
      <t xml:space="preserve">L'impact des </t>
    </r>
    <r>
      <rPr>
        <b/>
        <sz val="11"/>
        <color theme="1"/>
        <rFont val="Calibri"/>
        <family val="2"/>
        <scheme val="minor"/>
      </rPr>
      <t>usages</t>
    </r>
    <r>
      <rPr>
        <sz val="11"/>
        <color theme="1"/>
        <rFont val="Calibri"/>
        <family val="2"/>
        <scheme val="minor"/>
      </rPr>
      <t xml:space="preserve"> est […] sur les processus écologiques du milieu colonisé.</t>
    </r>
  </si>
  <si>
    <r>
      <t>L'</t>
    </r>
    <r>
      <rPr>
        <b/>
        <sz val="11"/>
        <color theme="1"/>
        <rFont val="Calibri"/>
        <family val="2"/>
        <scheme val="minor"/>
      </rPr>
      <t>intérêt patrimonial</t>
    </r>
    <r>
      <rPr>
        <sz val="11"/>
        <color theme="1"/>
        <rFont val="Calibri"/>
        <family val="2"/>
        <scheme val="minor"/>
      </rPr>
      <t xml:space="preserve"> du milieu colonisé par le taxon est […]</t>
    </r>
  </si>
  <si>
    <r>
      <rPr>
        <b/>
        <sz val="11"/>
        <color theme="1"/>
        <rFont val="Calibri"/>
        <family val="2"/>
        <scheme val="minor"/>
      </rPr>
      <t>Faible</t>
    </r>
    <r>
      <rPr>
        <sz val="11"/>
        <color theme="1"/>
        <rFont val="Calibri"/>
        <family val="2"/>
        <scheme val="minor"/>
      </rPr>
      <t xml:space="preserve"> : très faible intérêt patrimonial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intérêt patrimonial mineur
</t>
    </r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>: intérêt patrimonial majeur</t>
    </r>
  </si>
  <si>
    <r>
      <rPr>
        <b/>
        <sz val="11"/>
        <color theme="1"/>
        <rFont val="Calibri"/>
        <family val="2"/>
        <scheme val="minor"/>
      </rPr>
      <t xml:space="preserve">Fort </t>
    </r>
    <r>
      <rPr>
        <sz val="11"/>
        <color theme="1"/>
        <rFont val="Calibri"/>
        <family val="2"/>
        <scheme val="minor"/>
      </rPr>
      <t xml:space="preserve">: processus écologiques très impactés
</t>
    </r>
    <r>
      <rPr>
        <b/>
        <sz val="11"/>
        <color theme="1"/>
        <rFont val="Calibri"/>
        <family val="2"/>
        <scheme val="minor"/>
      </rPr>
      <t>Moyen</t>
    </r>
    <r>
      <rPr>
        <sz val="11"/>
        <color theme="1"/>
        <rFont val="Calibri"/>
        <family val="2"/>
        <scheme val="minor"/>
      </rPr>
      <t xml:space="preserve"> : altération mineure des processus écologiques
</t>
    </r>
    <r>
      <rPr>
        <b/>
        <sz val="11"/>
        <color theme="1"/>
        <rFont val="Calibri"/>
        <family val="2"/>
        <scheme val="minor"/>
      </rPr>
      <t>Faible</t>
    </r>
    <r>
      <rPr>
        <sz val="11"/>
        <color theme="1"/>
        <rFont val="Calibri"/>
        <family val="2"/>
        <scheme val="minor"/>
      </rPr>
      <t xml:space="preserve"> : processus écologiques très peu ou pas impactés
*notation inversée*</t>
    </r>
  </si>
  <si>
    <r>
      <t xml:space="preserve">Fort : </t>
    </r>
    <r>
      <rPr>
        <sz val="11"/>
        <color theme="1"/>
        <rFont val="Calibri"/>
        <family val="2"/>
        <scheme val="minor"/>
      </rPr>
      <t>dégradations majeures</t>
    </r>
    <r>
      <rPr>
        <b/>
        <sz val="11"/>
        <color theme="1"/>
        <rFont val="Calibri"/>
        <family val="2"/>
        <scheme val="minor"/>
      </rPr>
      <t xml:space="preserve">
Moyen : </t>
    </r>
    <r>
      <rPr>
        <sz val="11"/>
        <color theme="1"/>
        <rFont val="Calibri"/>
        <family val="2"/>
        <scheme val="minor"/>
      </rPr>
      <t>dégradations mineures</t>
    </r>
    <r>
      <rPr>
        <b/>
        <sz val="11"/>
        <color theme="1"/>
        <rFont val="Calibri"/>
        <family val="2"/>
        <scheme val="minor"/>
      </rPr>
      <t xml:space="preserve">
Faible :</t>
    </r>
    <r>
      <rPr>
        <sz val="11"/>
        <color theme="1"/>
        <rFont val="Calibri"/>
        <family val="2"/>
        <scheme val="minor"/>
      </rPr>
      <t xml:space="preserve"> pas de dégradations visibles
*notation inversée*</t>
    </r>
  </si>
  <si>
    <t>Annexes</t>
  </si>
  <si>
    <t>Score de propagation</t>
  </si>
  <si>
    <t>Indice de confiance</t>
  </si>
  <si>
    <t>Cet outil vous est proposé dans une version test et pourra etre améliorer grâce à vos retours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</si>
</sst>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 (Corps)_x0000_"/>
    </font>
    <font>
      <b/>
      <sz val="11"/>
      <color theme="1"/>
      <name val="Calibri (Corps)_x0000_"/>
    </font>
    <font>
      <sz val="11"/>
      <color theme="1"/>
      <name val="Calibri (Corps)_x0000_"/>
    </font>
    <font>
      <sz val="11"/>
      <color rgb="FF70AD47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48"/>
      <color theme="0"/>
      <name val="Wingdings"/>
      <charset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0" borderId="0" xfId="0" applyFont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4" borderId="1" xfId="0" quotePrefix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8" borderId="0" xfId="0" applyFont="1" applyFill="1" applyAlignment="1">
      <alignment horizontal="center" wrapText="1"/>
    </xf>
    <xf numFmtId="0" fontId="8" fillId="8" borderId="0" xfId="0" applyFont="1" applyFill="1" applyAlignment="1">
      <alignment horizont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theme="4" tint="-0.24994659260841701"/>
      </font>
    </dxf>
    <dxf>
      <font>
        <color theme="4" tint="0.39994506668294322"/>
      </font>
    </dxf>
    <dxf>
      <font>
        <color theme="8" tint="0.59996337778862885"/>
      </font>
    </dxf>
    <dxf>
      <font>
        <color rgb="FF92D050"/>
      </font>
    </dxf>
    <dxf>
      <font>
        <color rgb="FFFFFF00"/>
      </font>
    </dxf>
    <dxf>
      <font>
        <color rgb="FFF6BB0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FFD85D"/>
      <color rgb="FFFFDDAB"/>
      <color rgb="FFF0E1FF"/>
      <color rgb="FFFFE8C5"/>
      <color rgb="FFFFCF89"/>
      <color rgb="FFC993FF"/>
      <color rgb="FFE4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8.3238829079793908E-2"/>
                  <c:y val="-5.3081662166567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2C-44B3-AD9C-E509C26EAD0A}"/>
                </c:ext>
              </c:extLst>
            </c:dLbl>
            <c:dLbl>
              <c:idx val="1"/>
              <c:layout>
                <c:manualLayout>
                  <c:x val="0.17770047522045082"/>
                  <c:y val="5.7205591825702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2C-44B3-AD9C-E509C26EAD0A}"/>
                </c:ext>
              </c:extLst>
            </c:dLbl>
            <c:dLbl>
              <c:idx val="2"/>
              <c:layout>
                <c:manualLayout>
                  <c:x val="5.2293909603950847E-2"/>
                  <c:y val="9.501450341478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2C-44B3-AD9C-E509C26EAD0A}"/>
                </c:ext>
              </c:extLst>
            </c:dLbl>
            <c:dLbl>
              <c:idx val="3"/>
              <c:layout>
                <c:manualLayout>
                  <c:x val="-0.14118096662419649"/>
                  <c:y val="0.175633705880222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2C-44B3-AD9C-E509C26EAD0A}"/>
                </c:ext>
              </c:extLst>
            </c:dLbl>
            <c:dLbl>
              <c:idx val="4"/>
              <c:layout>
                <c:manualLayout>
                  <c:x val="-0.20179261376766555"/>
                  <c:y val="1.0350227512740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2C-44B3-AD9C-E509C26EAD0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'Calcul des indices et scores'!$H$2:$L$2</c:f>
              <c:strCache>
                <c:ptCount val="5"/>
                <c:pt idx="0">
                  <c:v>Score de propagation</c:v>
                </c:pt>
                <c:pt idx="1">
                  <c:v>Score Impact</c:v>
                </c:pt>
                <c:pt idx="2">
                  <c:v>Score CC</c:v>
                </c:pt>
                <c:pt idx="3">
                  <c:v>Score naturalité</c:v>
                </c:pt>
                <c:pt idx="4">
                  <c:v>Score gestion</c:v>
                </c:pt>
              </c:strCache>
            </c:strRef>
          </c:cat>
          <c:val>
            <c:numRef>
              <c:f>'Calcul des indices et scores'!$H$3:$L$3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C-44B3-AD9C-E509C26EAD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71914991"/>
        <c:axId val="692314431"/>
      </c:radarChart>
      <c:catAx>
        <c:axId val="1071914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2314431"/>
        <c:crosses val="autoZero"/>
        <c:auto val="1"/>
        <c:lblAlgn val="ctr"/>
        <c:lblOffset val="100"/>
        <c:noMultiLvlLbl val="0"/>
      </c:catAx>
      <c:valAx>
        <c:axId val="69231443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accent2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  <a:alpha val="36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914991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'Calcul des indices et scores'!$I$6</c:f>
              <c:strCache>
                <c:ptCount val="1"/>
                <c:pt idx="0">
                  <c:v>Indice de confiance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'Calcul des indices et scores'!$H$7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'Calcul des indices et scores'!$I$7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F1-4DD3-9281-58745FBF0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155503"/>
        <c:axId val="1086384367"/>
      </c:scatterChart>
      <c:valAx>
        <c:axId val="89515550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800" b="1">
                    <a:solidFill>
                      <a:schemeClr val="accent6">
                        <a:lumMod val="75000"/>
                      </a:schemeClr>
                    </a:solidFill>
                  </a:rPr>
                  <a:t>Score de risque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384367"/>
        <c:crosses val="autoZero"/>
        <c:crossBetween val="midCat"/>
      </c:valAx>
      <c:valAx>
        <c:axId val="108638436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chemeClr val="accent6">
                        <a:lumMod val="75000"/>
                      </a:schemeClr>
                    </a:solidFill>
                  </a:rPr>
                  <a:t>Indice</a:t>
                </a:r>
                <a:r>
                  <a:rPr lang="fr-FR" sz="1600" b="1" baseline="0">
                    <a:solidFill>
                      <a:schemeClr val="accent6">
                        <a:lumMod val="75000"/>
                      </a:schemeClr>
                    </a:solidFill>
                  </a:rPr>
                  <a:t> de confiance</a:t>
                </a:r>
                <a:endParaRPr lang="fr-FR" sz="1600" b="1">
                  <a:solidFill>
                    <a:schemeClr val="accent6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155503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16</xdr:row>
      <xdr:rowOff>0</xdr:rowOff>
    </xdr:from>
    <xdr:to>
      <xdr:col>2</xdr:col>
      <xdr:colOff>1114424</xdr:colOff>
      <xdr:row>26</xdr:row>
      <xdr:rowOff>95250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3EA4AE-3908-4A1C-9796-6FDD510FC8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3048000"/>
          <a:ext cx="3228975" cy="200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18</xdr:row>
      <xdr:rowOff>933450</xdr:rowOff>
    </xdr:from>
    <xdr:to>
      <xdr:col>5</xdr:col>
      <xdr:colOff>2324100</xdr:colOff>
      <xdr:row>18</xdr:row>
      <xdr:rowOff>2647950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914D6CE-D179-46ED-A208-67EFA64AEA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2563475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19</xdr:row>
      <xdr:rowOff>819150</xdr:rowOff>
    </xdr:from>
    <xdr:to>
      <xdr:col>5</xdr:col>
      <xdr:colOff>2305050</xdr:colOff>
      <xdr:row>19</xdr:row>
      <xdr:rowOff>2533650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F4EFF4E-1BDE-461A-80A5-59CFA1632D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15878175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24</xdr:row>
      <xdr:rowOff>238125</xdr:rowOff>
    </xdr:from>
    <xdr:to>
      <xdr:col>5</xdr:col>
      <xdr:colOff>2306955</xdr:colOff>
      <xdr:row>24</xdr:row>
      <xdr:rowOff>1943100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D7C808E-7B25-40DE-B644-7BD6B360A7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25012650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25</xdr:row>
      <xdr:rowOff>285750</xdr:rowOff>
    </xdr:from>
    <xdr:to>
      <xdr:col>5</xdr:col>
      <xdr:colOff>2306955</xdr:colOff>
      <xdr:row>25</xdr:row>
      <xdr:rowOff>2000250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A82C710-1460-46FE-995B-F7D9690BFB0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27346275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619125</xdr:rowOff>
    </xdr:from>
    <xdr:to>
      <xdr:col>5</xdr:col>
      <xdr:colOff>2343150</xdr:colOff>
      <xdr:row>26</xdr:row>
      <xdr:rowOff>2324100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9798D69-12F6-4937-BE34-8F7DDD2DEA3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29965650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27</xdr:row>
      <xdr:rowOff>66675</xdr:rowOff>
    </xdr:from>
    <xdr:to>
      <xdr:col>5</xdr:col>
      <xdr:colOff>2306955</xdr:colOff>
      <xdr:row>27</xdr:row>
      <xdr:rowOff>1767840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87223D7C-BC9D-4556-BD48-2ABBA6706C8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32080200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28</xdr:row>
      <xdr:rowOff>581025</xdr:rowOff>
    </xdr:from>
    <xdr:to>
      <xdr:col>5</xdr:col>
      <xdr:colOff>2301240</xdr:colOff>
      <xdr:row>28</xdr:row>
      <xdr:rowOff>2286000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70C986F0-95A9-4829-A9F7-53F44E0004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34499550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31</xdr:row>
      <xdr:rowOff>123825</xdr:rowOff>
    </xdr:from>
    <xdr:to>
      <xdr:col>5</xdr:col>
      <xdr:colOff>2301240</xdr:colOff>
      <xdr:row>31</xdr:row>
      <xdr:rowOff>1828800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A6FADF9C-A1E1-4D0B-A0D3-5E6608DBD3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37252275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32</xdr:row>
      <xdr:rowOff>285750</xdr:rowOff>
    </xdr:from>
    <xdr:to>
      <xdr:col>5</xdr:col>
      <xdr:colOff>2301240</xdr:colOff>
      <xdr:row>32</xdr:row>
      <xdr:rowOff>2000250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AC25377-65FB-4CCC-8D66-BE63BE60733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39700200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33</xdr:row>
      <xdr:rowOff>276225</xdr:rowOff>
    </xdr:from>
    <xdr:to>
      <xdr:col>5</xdr:col>
      <xdr:colOff>2301240</xdr:colOff>
      <xdr:row>33</xdr:row>
      <xdr:rowOff>1981200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9D0FDF3E-EC23-4F7D-9524-916E42727F7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41976675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34</xdr:row>
      <xdr:rowOff>57150</xdr:rowOff>
    </xdr:from>
    <xdr:to>
      <xdr:col>5</xdr:col>
      <xdr:colOff>2343150</xdr:colOff>
      <xdr:row>34</xdr:row>
      <xdr:rowOff>1771650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DA9057B-6611-4755-8C42-BC4B4E864D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44424600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35</xdr:row>
      <xdr:rowOff>666750</xdr:rowOff>
    </xdr:from>
    <xdr:to>
      <xdr:col>5</xdr:col>
      <xdr:colOff>2305050</xdr:colOff>
      <xdr:row>35</xdr:row>
      <xdr:rowOff>2381250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B4B51110-1564-4950-AAF0-B0A2DEB546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46939200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38</xdr:row>
      <xdr:rowOff>504825</xdr:rowOff>
    </xdr:from>
    <xdr:to>
      <xdr:col>5</xdr:col>
      <xdr:colOff>2305050</xdr:colOff>
      <xdr:row>38</xdr:row>
      <xdr:rowOff>2209800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ADE8AAFB-318E-434A-B3FE-4CF90EB6D63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50368200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39</xdr:row>
      <xdr:rowOff>533400</xdr:rowOff>
    </xdr:from>
    <xdr:to>
      <xdr:col>5</xdr:col>
      <xdr:colOff>2305050</xdr:colOff>
      <xdr:row>39</xdr:row>
      <xdr:rowOff>2230755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B8452B79-94B0-4246-B619-ACD467FDAF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53444775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40</xdr:row>
      <xdr:rowOff>742950</xdr:rowOff>
    </xdr:from>
    <xdr:to>
      <xdr:col>5</xdr:col>
      <xdr:colOff>2306955</xdr:colOff>
      <xdr:row>40</xdr:row>
      <xdr:rowOff>2457450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5A6D5A57-94B0-4B85-8B8B-F821296439E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56321325"/>
          <a:ext cx="2286000" cy="170497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43</xdr:row>
      <xdr:rowOff>57150</xdr:rowOff>
    </xdr:from>
    <xdr:to>
      <xdr:col>5</xdr:col>
      <xdr:colOff>2301240</xdr:colOff>
      <xdr:row>43</xdr:row>
      <xdr:rowOff>1771650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D246604A-8F17-4964-83D9-ECD7FE7F2D9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59607450"/>
          <a:ext cx="2286000" cy="1704975"/>
        </a:xfrm>
        <a:prstGeom prst="rect">
          <a:avLst/>
        </a:prstGeom>
      </xdr:spPr>
    </xdr:pic>
    <xdr:clientData/>
  </xdr:twoCellAnchor>
  <xdr:oneCellAnchor>
    <xdr:from>
      <xdr:col>5</xdr:col>
      <xdr:colOff>57150</xdr:colOff>
      <xdr:row>44</xdr:row>
      <xdr:rowOff>19050</xdr:rowOff>
    </xdr:from>
    <xdr:ext cx="2286000" cy="1695450"/>
    <xdr:pic>
      <xdr:nvPicPr>
        <xdr:cNvPr id="20" name="Image 19">
          <a:extLst>
            <a:ext uri="{FF2B5EF4-FFF2-40B4-BE49-F238E27FC236}">
              <a16:creationId xmlns:a16="http://schemas.microsoft.com/office/drawing/2014/main" id="{7C9E191B-B009-4844-99B3-22200B5123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23093363"/>
          <a:ext cx="2286000" cy="16954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740834</xdr:colOff>
      <xdr:row>12</xdr:row>
      <xdr:rowOff>189439</xdr:rowOff>
    </xdr:from>
    <xdr:to>
      <xdr:col>11</xdr:col>
      <xdr:colOff>95251</xdr:colOff>
      <xdr:row>31</xdr:row>
      <xdr:rowOff>158749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72FB440-8CE3-0473-8D48-4D41BEBAE5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739588</xdr:colOff>
      <xdr:row>33</xdr:row>
      <xdr:rowOff>179294</xdr:rowOff>
    </xdr:from>
    <xdr:to>
      <xdr:col>9</xdr:col>
      <xdr:colOff>1199030</xdr:colOff>
      <xdr:row>50</xdr:row>
      <xdr:rowOff>44823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1E1E4A4-2864-E39B-8CBA-55EBE6165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B3B53-708F-40E3-9394-0B3D4B549B5F}">
  <dimension ref="A2:J31"/>
  <sheetViews>
    <sheetView workbookViewId="0">
      <selection activeCell="F14" sqref="F14"/>
    </sheetView>
  </sheetViews>
  <sheetFormatPr baseColWidth="10" defaultRowHeight="14.4"/>
  <cols>
    <col min="2" max="2" width="31.6640625" customWidth="1"/>
    <col min="3" max="3" width="26.5546875" customWidth="1"/>
    <col min="5" max="5" width="24" customWidth="1"/>
    <col min="7" max="7" width="19.33203125" customWidth="1"/>
  </cols>
  <sheetData>
    <row r="2" spans="1:7">
      <c r="C2" s="56" t="s">
        <v>164</v>
      </c>
      <c r="D2" s="57"/>
      <c r="E2" s="57"/>
    </row>
    <row r="3" spans="1:7">
      <c r="C3" s="57"/>
      <c r="D3" s="57"/>
      <c r="E3" s="57"/>
    </row>
    <row r="5" spans="1:7">
      <c r="B5" s="58" t="s">
        <v>112</v>
      </c>
      <c r="C5" s="58"/>
      <c r="D5" s="23"/>
      <c r="E5" s="59" t="s">
        <v>107</v>
      </c>
      <c r="F5" s="59"/>
      <c r="G5" s="59"/>
    </row>
    <row r="6" spans="1:7" ht="28.8">
      <c r="B6" s="24" t="s">
        <v>103</v>
      </c>
      <c r="C6" s="25"/>
      <c r="D6" s="26"/>
      <c r="E6" s="27" t="s">
        <v>108</v>
      </c>
      <c r="F6" s="55"/>
      <c r="G6" s="55"/>
    </row>
    <row r="7" spans="1:7">
      <c r="B7" s="27" t="s">
        <v>105</v>
      </c>
      <c r="C7" s="28"/>
      <c r="D7" s="29"/>
      <c r="E7" s="27" t="s">
        <v>109</v>
      </c>
      <c r="F7" s="55"/>
      <c r="G7" s="55"/>
    </row>
    <row r="8" spans="1:7">
      <c r="B8" s="27" t="s">
        <v>104</v>
      </c>
      <c r="C8" s="16"/>
      <c r="D8" s="30"/>
      <c r="E8" s="27" t="s">
        <v>111</v>
      </c>
      <c r="F8" s="55"/>
      <c r="G8" s="55"/>
    </row>
    <row r="9" spans="1:7">
      <c r="B9" s="27" t="s">
        <v>106</v>
      </c>
      <c r="C9" s="16"/>
      <c r="D9" s="30"/>
      <c r="E9" s="24" t="s">
        <v>110</v>
      </c>
      <c r="F9" s="54"/>
      <c r="G9" s="54"/>
    </row>
    <row r="12" spans="1:7">
      <c r="G12" t="s">
        <v>135</v>
      </c>
    </row>
    <row r="13" spans="1:7">
      <c r="B13" s="53" t="s">
        <v>115</v>
      </c>
      <c r="C13" s="53"/>
    </row>
    <row r="14" spans="1:7">
      <c r="A14" s="2" t="s">
        <v>117</v>
      </c>
      <c r="B14" s="52" t="s">
        <v>113</v>
      </c>
      <c r="C14" s="52"/>
      <c r="D14" s="52"/>
      <c r="E14" s="52"/>
    </row>
    <row r="15" spans="1:7">
      <c r="B15" s="52" t="s">
        <v>114</v>
      </c>
      <c r="C15" s="52"/>
      <c r="D15" s="52"/>
      <c r="E15" s="52"/>
    </row>
    <row r="28" spans="1:10">
      <c r="B28" s="51" t="s">
        <v>116</v>
      </c>
      <c r="C28" s="51"/>
      <c r="D28" s="51"/>
    </row>
    <row r="30" spans="1:10">
      <c r="A30" s="2" t="s">
        <v>118</v>
      </c>
      <c r="B30" s="51" t="s">
        <v>119</v>
      </c>
      <c r="C30" s="51"/>
      <c r="D30" s="51"/>
      <c r="E30" s="51"/>
      <c r="F30" s="51"/>
      <c r="G30" s="51"/>
      <c r="H30" s="51"/>
      <c r="I30" s="51"/>
      <c r="J30" s="51"/>
    </row>
    <row r="31" spans="1:10">
      <c r="B31" s="51" t="s">
        <v>120</v>
      </c>
      <c r="C31" s="51"/>
      <c r="D31" s="51"/>
      <c r="E31" s="51"/>
      <c r="F31" s="51"/>
      <c r="G31" s="51"/>
      <c r="H31" s="51"/>
      <c r="I31" s="51"/>
      <c r="J31" s="51"/>
    </row>
  </sheetData>
  <mergeCells count="13">
    <mergeCell ref="B13:C13"/>
    <mergeCell ref="F9:G9"/>
    <mergeCell ref="F8:G8"/>
    <mergeCell ref="C2:E3"/>
    <mergeCell ref="B5:C5"/>
    <mergeCell ref="E5:G5"/>
    <mergeCell ref="F6:G6"/>
    <mergeCell ref="F7:G7"/>
    <mergeCell ref="B30:J30"/>
    <mergeCell ref="B31:J31"/>
    <mergeCell ref="B14:E14"/>
    <mergeCell ref="B15:E15"/>
    <mergeCell ref="B28:D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7D1AF-57B2-4324-BF71-16FF361DEC04}">
  <dimension ref="A2:H59"/>
  <sheetViews>
    <sheetView tabSelected="1" zoomScale="80" zoomScaleNormal="80" workbookViewId="0">
      <pane ySplit="2" topLeftCell="A48" activePane="bottomLeft" state="frozen"/>
      <selection pane="bottomLeft" activeCell="C57" sqref="C57"/>
    </sheetView>
  </sheetViews>
  <sheetFormatPr baseColWidth="10" defaultColWidth="11.44140625" defaultRowHeight="14.4"/>
  <cols>
    <col min="1" max="1" width="11.44140625" style="1"/>
    <col min="2" max="2" width="37.6640625" style="1" customWidth="1"/>
    <col min="3" max="3" width="57.5546875" style="1" customWidth="1"/>
    <col min="4" max="4" width="19.109375" style="1" bestFit="1" customWidth="1"/>
    <col min="5" max="5" width="11.44140625" style="1"/>
    <col min="6" max="6" width="35.5546875" style="1" customWidth="1"/>
    <col min="7" max="12" width="11.44140625" style="1"/>
    <col min="13" max="13" width="12.44140625" style="1" bestFit="1" customWidth="1"/>
    <col min="14" max="14" width="11.44140625" style="1"/>
    <col min="15" max="15" width="12.44140625" style="1" bestFit="1" customWidth="1"/>
    <col min="16" max="16" width="11.44140625" style="1"/>
    <col min="17" max="17" width="14.33203125" style="1" bestFit="1" customWidth="1"/>
    <col min="18" max="18" width="19.5546875" style="1" bestFit="1" customWidth="1"/>
    <col min="19" max="19" width="13" style="1" bestFit="1" customWidth="1"/>
    <col min="20" max="20" width="14.33203125" style="1" bestFit="1" customWidth="1"/>
    <col min="21" max="21" width="11.44140625" style="1"/>
    <col min="22" max="23" width="14.33203125" style="1" bestFit="1" customWidth="1"/>
    <col min="24" max="16384" width="11.44140625" style="1"/>
  </cols>
  <sheetData>
    <row r="2" spans="1:8" ht="28.8">
      <c r="A2" s="41" t="s">
        <v>11</v>
      </c>
      <c r="D2" s="12" t="s">
        <v>12</v>
      </c>
      <c r="E2" s="12" t="s">
        <v>13</v>
      </c>
      <c r="G2" s="12" t="s">
        <v>25</v>
      </c>
      <c r="H2" s="12" t="s">
        <v>24</v>
      </c>
    </row>
    <row r="3" spans="1:8">
      <c r="A3" s="36"/>
      <c r="B3" s="64" t="s">
        <v>15</v>
      </c>
      <c r="C3" s="64"/>
      <c r="D3" s="42"/>
      <c r="E3" s="42"/>
      <c r="G3" s="42"/>
    </row>
    <row r="4" spans="1:8" ht="68.25" customHeight="1">
      <c r="A4" s="44">
        <v>1</v>
      </c>
      <c r="B4" s="34" t="s">
        <v>33</v>
      </c>
      <c r="C4" s="36" t="s">
        <v>44</v>
      </c>
      <c r="D4" s="49"/>
      <c r="E4" s="49"/>
      <c r="G4" s="46" t="str">
        <f>IF(rep="Faible",0,IF(rep="Moyen",0.5,IF(rep="Fort",1,"")))</f>
        <v/>
      </c>
      <c r="H4" s="46" t="str">
        <f>IF(E4="Faible",1,IF(E4="Moyen",2,IF(E4="Fort",3,"")))</f>
        <v/>
      </c>
    </row>
    <row r="5" spans="1:8" ht="57.6">
      <c r="A5" s="44">
        <v>2</v>
      </c>
      <c r="B5" s="34" t="s">
        <v>34</v>
      </c>
      <c r="C5" s="35" t="s">
        <v>42</v>
      </c>
      <c r="D5" s="49"/>
      <c r="E5" s="49"/>
      <c r="G5" s="46" t="str">
        <f>IF(D5="Faible",0,IF(D5="Moyen",0.5,IF(D5="Fort",1,"")))</f>
        <v/>
      </c>
      <c r="H5" s="46" t="str">
        <f t="shared" ref="H5:H6" si="0">IF(E5="Faible",1,IF(E5="Moyen",2,IF(E5="Fort",3,"")))</f>
        <v/>
      </c>
    </row>
    <row r="6" spans="1:8" ht="57.6">
      <c r="A6" s="44">
        <v>3</v>
      </c>
      <c r="B6" s="34" t="s">
        <v>35</v>
      </c>
      <c r="C6" s="35" t="s">
        <v>43</v>
      </c>
      <c r="D6" s="49"/>
      <c r="E6" s="49"/>
      <c r="G6" s="46" t="str">
        <f>IF(D6="Faible",0,IF(D6="Moyen",0.5,IF(D6="Fort",1,"")))</f>
        <v/>
      </c>
      <c r="H6" s="46" t="str">
        <f t="shared" si="0"/>
        <v/>
      </c>
    </row>
    <row r="8" spans="1:8">
      <c r="B8" s="64" t="s">
        <v>27</v>
      </c>
      <c r="C8" s="64"/>
    </row>
    <row r="9" spans="1:8" ht="70.5" customHeight="1">
      <c r="A9" s="44">
        <v>4</v>
      </c>
      <c r="B9" s="16" t="s">
        <v>36</v>
      </c>
      <c r="C9" s="35" t="s">
        <v>45</v>
      </c>
      <c r="D9" s="49"/>
      <c r="E9" s="49"/>
      <c r="G9" s="46" t="str">
        <f>IF(D9="Non optimal",0,IF(D9="Suboptimal",0.5,IF(D9="Optimal",1,"")))</f>
        <v/>
      </c>
      <c r="H9" s="46" t="str">
        <f t="shared" ref="H9:H10" si="1">IF(E9="Faible",1,IF(E9="Moyen",2,IF(E9="Fort",3,"")))</f>
        <v/>
      </c>
    </row>
    <row r="10" spans="1:8" ht="68.25" customHeight="1">
      <c r="A10" s="44">
        <v>5</v>
      </c>
      <c r="B10" s="16" t="s">
        <v>37</v>
      </c>
      <c r="C10" s="35" t="s">
        <v>45</v>
      </c>
      <c r="D10" s="49"/>
      <c r="E10" s="49"/>
      <c r="G10" s="46" t="str">
        <f>IF(D10="Non optimal",0,IF(D10="Suboptimal",0.5,IF(D10="Optimal",1,"")))</f>
        <v/>
      </c>
      <c r="H10" s="46" t="str">
        <f t="shared" si="1"/>
        <v/>
      </c>
    </row>
    <row r="12" spans="1:8">
      <c r="B12" s="65" t="s">
        <v>32</v>
      </c>
      <c r="C12" s="65"/>
    </row>
    <row r="13" spans="1:8" ht="187.2">
      <c r="A13" s="44">
        <v>6</v>
      </c>
      <c r="B13" s="34" t="s">
        <v>38</v>
      </c>
      <c r="C13" s="35" t="s">
        <v>46</v>
      </c>
      <c r="D13" s="49"/>
      <c r="E13" s="49"/>
      <c r="G13" s="46" t="str">
        <f>IF(D13="Très faible",0,IF(D13="Faible",0.25,IF(D13="Moyen",0.5,IF(D13="Fort",0.75,IF(D13="Très fort",1,"")))))</f>
        <v/>
      </c>
      <c r="H13" s="46" t="str">
        <f t="shared" ref="H13:H14" si="2">IF(E13="Faible",1,IF(E13="Moyen",2,IF(E13="Fort",3,"")))</f>
        <v/>
      </c>
    </row>
    <row r="14" spans="1:8" ht="78" customHeight="1">
      <c r="A14" s="44">
        <v>7</v>
      </c>
      <c r="B14" s="34" t="s">
        <v>39</v>
      </c>
      <c r="C14" s="38" t="s">
        <v>47</v>
      </c>
      <c r="D14" s="49"/>
      <c r="E14" s="49"/>
      <c r="G14" s="46" t="str">
        <f>IF(D14="Faible",0,IF(D14="Moyen",0.5,IF(D14="Fort",1,"")))</f>
        <v/>
      </c>
      <c r="H14" s="46" t="str">
        <f t="shared" si="2"/>
        <v/>
      </c>
    </row>
    <row r="15" spans="1:8">
      <c r="B15" s="39"/>
      <c r="C15" s="40"/>
      <c r="D15" s="36"/>
      <c r="E15" s="36"/>
      <c r="G15" s="48"/>
      <c r="H15" s="48"/>
    </row>
    <row r="16" spans="1:8" ht="15.9" customHeight="1">
      <c r="B16" s="63" t="s">
        <v>51</v>
      </c>
      <c r="C16" s="63"/>
      <c r="D16" s="36"/>
      <c r="E16" s="36"/>
      <c r="G16" s="48"/>
      <c r="H16" s="48"/>
    </row>
    <row r="17" spans="1:8" ht="167.4" customHeight="1">
      <c r="A17" s="44">
        <v>8</v>
      </c>
      <c r="B17" s="16" t="s">
        <v>48</v>
      </c>
      <c r="C17" s="37" t="s">
        <v>127</v>
      </c>
      <c r="D17" s="49"/>
      <c r="E17" s="49"/>
      <c r="G17" s="46" t="str">
        <f>IF(D17="Faible",0,IF(D17="Moyen",0.5,IF(D17="Fort",1,IF(D17="Non applicable","",""))))</f>
        <v/>
      </c>
      <c r="H17" s="46" t="str">
        <f t="shared" ref="H17:H22" si="3">IF(E17="Faible",1,IF(E17="Moyen",2,IF(E17="Fort",3,"")))</f>
        <v/>
      </c>
    </row>
    <row r="18" spans="1:8" ht="185.4" customHeight="1">
      <c r="A18" s="44">
        <v>9</v>
      </c>
      <c r="B18" s="16" t="s">
        <v>52</v>
      </c>
      <c r="C18" s="37" t="s">
        <v>53</v>
      </c>
      <c r="D18" s="50"/>
      <c r="E18" s="49"/>
      <c r="G18" s="46" t="str">
        <f>IF(D18="Faible",0,IF(D18="Moyen",0.5,IF(D18="Fort",1,"")))</f>
        <v/>
      </c>
      <c r="H18" s="46" t="str">
        <f t="shared" si="3"/>
        <v/>
      </c>
    </row>
    <row r="19" spans="1:8" ht="272.25" customHeight="1">
      <c r="A19" s="44">
        <v>10</v>
      </c>
      <c r="B19" s="16" t="s">
        <v>54</v>
      </c>
      <c r="C19" s="35" t="s">
        <v>126</v>
      </c>
      <c r="D19" s="49"/>
      <c r="E19" s="49"/>
      <c r="G19" s="46" t="str">
        <f>IF(D19="Très faible",0,IF(D19="Faible",0.25,IF(D19="Moyen",0.5,IF(D19="Fort",0.75,IF(D19="Très fort",1,IF(D19="Aucun.e",0,""))))))</f>
        <v/>
      </c>
      <c r="H19" s="46" t="str">
        <f t="shared" si="3"/>
        <v/>
      </c>
    </row>
    <row r="20" spans="1:8" ht="317.25" customHeight="1">
      <c r="A20" s="44">
        <v>11</v>
      </c>
      <c r="B20" s="16" t="s">
        <v>55</v>
      </c>
      <c r="C20" s="35" t="s">
        <v>125</v>
      </c>
      <c r="D20" s="49"/>
      <c r="E20" s="49"/>
      <c r="G20" s="46" t="str">
        <f>IF(D20="Très faible",0,IF(D20="Faible",0.25,IF(D20="Moyen",0.5,IF(D20="Fort",0.75,IF(D20="Très fort",1,IF(D20="Aucun.e",0,""))))))</f>
        <v/>
      </c>
      <c r="H20" s="46" t="str">
        <f t="shared" si="3"/>
        <v/>
      </c>
    </row>
    <row r="21" spans="1:8" ht="177" customHeight="1">
      <c r="A21" s="44">
        <v>12</v>
      </c>
      <c r="B21" s="16" t="s">
        <v>56</v>
      </c>
      <c r="C21" s="35" t="s">
        <v>57</v>
      </c>
      <c r="D21" s="49"/>
      <c r="E21" s="49"/>
      <c r="G21" s="46" t="str">
        <f>IF(D21="Faible",0,IF(D21="Moyen",0.5,IF(D21="Fort",1,"")))</f>
        <v/>
      </c>
      <c r="H21" s="46" t="str">
        <f t="shared" si="3"/>
        <v/>
      </c>
    </row>
    <row r="22" spans="1:8" ht="171" customHeight="1">
      <c r="A22" s="44">
        <v>13</v>
      </c>
      <c r="B22" s="16" t="s">
        <v>58</v>
      </c>
      <c r="C22" s="35" t="s">
        <v>57</v>
      </c>
      <c r="D22" s="49"/>
      <c r="E22" s="49"/>
      <c r="G22" s="46" t="str">
        <f>IF(D22="Faible",0,IF(D22="Moyen",0.5,IF(D22="Fort",1,"")))</f>
        <v/>
      </c>
      <c r="H22" s="46" t="str">
        <f t="shared" si="3"/>
        <v/>
      </c>
    </row>
    <row r="23" spans="1:8">
      <c r="D23" s="49"/>
      <c r="E23" s="49"/>
    </row>
    <row r="24" spans="1:8">
      <c r="B24" s="62" t="s">
        <v>60</v>
      </c>
      <c r="C24" s="62"/>
    </row>
    <row r="25" spans="1:8" ht="187.2">
      <c r="A25" s="44">
        <v>14</v>
      </c>
      <c r="B25" s="16" t="s">
        <v>61</v>
      </c>
      <c r="C25" s="35" t="s">
        <v>124</v>
      </c>
      <c r="D25" s="49"/>
      <c r="E25" s="49"/>
      <c r="G25" s="46" t="str">
        <f>IF(D25="Très faible",0,IF(D25="Faible",0.25,IF(D25="Moyen",0.5,IF(D25="Fort",0.75,IF(D25="Très fort",1,IF(D25="Non applicable","",IF(D25="Aucun.e",0,"")))))))</f>
        <v/>
      </c>
      <c r="H25" s="46" t="str">
        <f t="shared" ref="H25:H29" si="4">IF(E25="Faible",1,IF(E25="Moyen",2,IF(E25="Fort",3,"")))</f>
        <v/>
      </c>
    </row>
    <row r="26" spans="1:8" ht="158.4">
      <c r="A26" s="44">
        <v>15</v>
      </c>
      <c r="B26" s="16" t="s">
        <v>62</v>
      </c>
      <c r="C26" s="35" t="s">
        <v>64</v>
      </c>
      <c r="D26" s="49"/>
      <c r="E26" s="49"/>
      <c r="G26" s="46" t="str">
        <f>IF(D26="Très faible",0,IF(D26="Faible",0.25,IF(D26="Moyen",0.5,IF(D26="Fort",0.75,IF(D26="Très fort",1,IF(D26="Non applicable","",""))))))</f>
        <v/>
      </c>
      <c r="H26" s="46" t="str">
        <f t="shared" si="4"/>
        <v/>
      </c>
    </row>
    <row r="27" spans="1:8" ht="187.2">
      <c r="A27" s="44">
        <v>16</v>
      </c>
      <c r="B27" s="16" t="s">
        <v>65</v>
      </c>
      <c r="C27" s="35" t="s">
        <v>123</v>
      </c>
      <c r="D27" s="49"/>
      <c r="E27" s="49"/>
      <c r="G27" s="46" t="str">
        <f>IF(D27="Très faible",0,IF(D27="Faible",0.25,IF(D27="Moyen",0.5,IF(D27="Fort",0.75,IF(D27="Très fort",1,IF(D27="Aucun.e",0,IF(D27="Non applicable","","")))))))</f>
        <v/>
      </c>
      <c r="H27" s="46" t="str">
        <f t="shared" si="4"/>
        <v/>
      </c>
    </row>
    <row r="28" spans="1:8" ht="158.4">
      <c r="A28" s="44">
        <v>17</v>
      </c>
      <c r="B28" s="16" t="s">
        <v>66</v>
      </c>
      <c r="C28" s="35" t="s">
        <v>122</v>
      </c>
      <c r="D28" s="49"/>
      <c r="E28" s="49"/>
      <c r="G28" s="46" t="str">
        <f>IF(D28="Très faible",0,IF(D28="Faible",0.25,IF(D28="Moyen",0.5,IF(D28="Fort",0.75,IF(D28="Très fort",1,IF(D28="Aucun.e",0,""))))))</f>
        <v/>
      </c>
      <c r="H28" s="46" t="str">
        <f t="shared" si="4"/>
        <v/>
      </c>
    </row>
    <row r="29" spans="1:8" ht="228.6">
      <c r="A29" s="44">
        <v>18</v>
      </c>
      <c r="B29" s="16" t="s">
        <v>67</v>
      </c>
      <c r="C29" s="35" t="s">
        <v>121</v>
      </c>
      <c r="D29" s="49"/>
      <c r="E29" s="49"/>
      <c r="G29" s="46" t="str">
        <f>IF(D29="Très faible",0,IF(D29="Faible",0.25,IF(D29="Moyen",0.5,IF(D29="Fort",0.75,IF(D29="Très fort",1,IF(D29="Non applicable","",IF(D29="Aucun.e",0,"")))))))</f>
        <v/>
      </c>
      <c r="H29" s="46" t="str">
        <f t="shared" si="4"/>
        <v/>
      </c>
    </row>
    <row r="31" spans="1:8">
      <c r="B31" s="62" t="s">
        <v>68</v>
      </c>
      <c r="C31" s="62"/>
    </row>
    <row r="32" spans="1:8" ht="187.2">
      <c r="A32" s="44">
        <v>19</v>
      </c>
      <c r="B32" s="16" t="s">
        <v>69</v>
      </c>
      <c r="C32" s="35" t="s">
        <v>128</v>
      </c>
      <c r="D32" s="49"/>
      <c r="E32" s="49"/>
      <c r="G32" s="46" t="str">
        <f>IF(D32="Très faible",0,IF(D32="Faible",0.25,IF(D32="Moyen",0.5,IF(D32="Fort",0.75,IF(D32="Très fort",1,IF(D32="Non applicable","",IF(D32="Aucun.e",0,"")))))))</f>
        <v/>
      </c>
      <c r="H32" s="46" t="str">
        <f t="shared" ref="H32:H36" si="5">IF(E32="Faible",1,IF(E32="Moyen",2,IF(E32="Fort",3,"")))</f>
        <v/>
      </c>
    </row>
    <row r="33" spans="1:8" ht="158.4">
      <c r="A33" s="44">
        <v>20</v>
      </c>
      <c r="B33" s="16" t="s">
        <v>71</v>
      </c>
      <c r="C33" s="35" t="s">
        <v>70</v>
      </c>
      <c r="D33" s="49"/>
      <c r="E33" s="49"/>
      <c r="G33" s="46" t="str">
        <f>IF(D33="Très faible",0,IF(D33="Faible",0.25,IF(D33="Moyen",0.5,IF(D33="Fort",0.75,IF(D33="Très fort",1,IF(D33="Non applicable","",IF(D33="Aucun.e",0,"")))))))</f>
        <v/>
      </c>
      <c r="H33" s="46" t="str">
        <f t="shared" si="5"/>
        <v/>
      </c>
    </row>
    <row r="34" spans="1:8" ht="187.2">
      <c r="A34" s="44">
        <v>21</v>
      </c>
      <c r="B34" s="16" t="s">
        <v>72</v>
      </c>
      <c r="C34" s="35" t="s">
        <v>129</v>
      </c>
      <c r="D34" s="49"/>
      <c r="E34" s="49"/>
      <c r="G34" s="46" t="str">
        <f>IF(D34="Très faible",0,IF(D34="Faible",0.25,IF(D34="Moyen",0.5,IF(D34="Fort",0.75,IF(D34="Très fort",1,IF(D34="Aucun.e",0,IF(D34="Non applicable","","")))))))</f>
        <v/>
      </c>
      <c r="H34" s="46" t="str">
        <f t="shared" si="5"/>
        <v/>
      </c>
    </row>
    <row r="35" spans="1:8" ht="177" customHeight="1">
      <c r="A35" s="44">
        <v>22</v>
      </c>
      <c r="B35" s="16" t="s">
        <v>73</v>
      </c>
      <c r="C35" s="35" t="s">
        <v>131</v>
      </c>
      <c r="D35" s="49"/>
      <c r="E35" s="49"/>
      <c r="G35" s="46" t="str">
        <f>IF(D35="Très faible",0,IF(D35="Faible",0.25,IF(D35="Moyen",0.5,IF(D35="Fort",0.75,IF(D35="Très fort",1,IF(D35="Aucun.e",0,""))))))</f>
        <v/>
      </c>
      <c r="H35" s="46" t="str">
        <f t="shared" si="5"/>
        <v/>
      </c>
    </row>
    <row r="36" spans="1:8" ht="288" customHeight="1">
      <c r="A36" s="44">
        <v>23</v>
      </c>
      <c r="B36" s="16" t="s">
        <v>74</v>
      </c>
      <c r="C36" s="35" t="s">
        <v>130</v>
      </c>
      <c r="D36" s="49"/>
      <c r="E36" s="49"/>
      <c r="G36" s="46" t="str">
        <f>IF(D36="Très faible",0,IF(D36="Faible",0.25,IF(D36="Moyen",0.5,IF(D36="Fort",0.75,IF(D36="Très fort",1,IF(D36="Aucun.e",0,IF(D36="Non applicable","","")))))))</f>
        <v/>
      </c>
      <c r="H36" s="46" t="str">
        <f t="shared" si="5"/>
        <v/>
      </c>
    </row>
    <row r="38" spans="1:8">
      <c r="B38" s="62" t="s">
        <v>75</v>
      </c>
      <c r="C38" s="63"/>
    </row>
    <row r="39" spans="1:8" ht="229.5" customHeight="1">
      <c r="A39" s="44">
        <v>24</v>
      </c>
      <c r="B39" s="16" t="s">
        <v>76</v>
      </c>
      <c r="C39" s="35" t="s">
        <v>79</v>
      </c>
      <c r="D39" s="49"/>
      <c r="E39" s="49"/>
      <c r="G39" s="46" t="str">
        <f>IF(D39="Très faible",0,IF(D39="Faible",0.25,IF(D39="Moyen",0.5,IF(D39="Fort",0.75,IF(D39="Très fort",1,IF(D39="Non applicable","",""))))))</f>
        <v/>
      </c>
      <c r="H39" s="46" t="str">
        <f t="shared" ref="H39:H41" si="6">IF(E39="Faible",1,IF(E39="Moyen",2,IF(E39="Fort",3,"")))</f>
        <v/>
      </c>
    </row>
    <row r="40" spans="1:8" ht="235.5" customHeight="1">
      <c r="A40" s="44">
        <v>25</v>
      </c>
      <c r="B40" s="16" t="s">
        <v>77</v>
      </c>
      <c r="C40" s="35" t="s">
        <v>132</v>
      </c>
      <c r="D40" s="49"/>
      <c r="E40" s="49"/>
      <c r="G40" s="46" t="str">
        <f>IF(D40="Très faible",0,IF(D40="Faible",0.25,IF(D40="Moyen",0.5,IF(D40="Fort",0.75,IF(D40="Très fort",1,IF(D40="Aucun.e",0,""))))))</f>
        <v/>
      </c>
      <c r="H40" s="46" t="str">
        <f t="shared" si="6"/>
        <v/>
      </c>
    </row>
    <row r="41" spans="1:8" ht="304.5" customHeight="1">
      <c r="A41" s="44">
        <v>26</v>
      </c>
      <c r="B41" s="16" t="s">
        <v>78</v>
      </c>
      <c r="C41" s="35" t="s">
        <v>133</v>
      </c>
      <c r="D41" s="49"/>
      <c r="E41" s="49"/>
      <c r="G41" s="46" t="str">
        <f>IF(D41="Très faible",0,IF(D41="Faible",0.25,IF(D41="Moyen",0.5,IF(D41="Fort",0.75,IF(D41="Très fort",1,IF(D41="Non applicable","",IF(D41="Aucun.e",0,"")))))))</f>
        <v/>
      </c>
      <c r="H41" s="46" t="str">
        <f t="shared" si="6"/>
        <v/>
      </c>
    </row>
    <row r="43" spans="1:8">
      <c r="B43" s="62" t="s">
        <v>80</v>
      </c>
      <c r="C43" s="63"/>
    </row>
    <row r="44" spans="1:8" ht="158.4">
      <c r="A44" s="44">
        <v>27</v>
      </c>
      <c r="B44" s="16" t="s">
        <v>81</v>
      </c>
      <c r="C44" s="35" t="s">
        <v>134</v>
      </c>
      <c r="D44" s="49"/>
      <c r="E44" s="49"/>
      <c r="G44" s="46" t="str">
        <f>IF(D44="Très faible",0,IF(D44="Faible",0.25,IF(D44="Moyen",0.5,IF(D44="Fort",0.75,IF(D44="Très fort",1,IF(D44="Aucun.e",0,""))))))</f>
        <v/>
      </c>
      <c r="H44" s="46" t="str">
        <f t="shared" ref="H44:H45" si="7">IF(E44="Faible",1,IF(E44="Moyen",2,IF(E44="Fort",3,"")))</f>
        <v/>
      </c>
    </row>
    <row r="45" spans="1:8" ht="129.6">
      <c r="A45" s="44">
        <v>28</v>
      </c>
      <c r="B45" s="16" t="s">
        <v>154</v>
      </c>
      <c r="C45" s="35" t="s">
        <v>59</v>
      </c>
      <c r="D45" s="49"/>
      <c r="E45" s="49"/>
      <c r="G45" s="46" t="str">
        <f>IF(D45="Très faible",0,IF(D45="Faible",0.25,IF(D45="Moyen",0.5,IF(D45="Fort",0.75,IF(D45="Très fort",1,"")))))</f>
        <v/>
      </c>
      <c r="H45" s="46" t="str">
        <f t="shared" si="7"/>
        <v/>
      </c>
    </row>
    <row r="47" spans="1:8">
      <c r="B47" s="62" t="s">
        <v>82</v>
      </c>
      <c r="C47" s="62"/>
    </row>
    <row r="48" spans="1:8" ht="108" customHeight="1">
      <c r="A48" s="44">
        <v>29</v>
      </c>
      <c r="B48" s="16" t="s">
        <v>83</v>
      </c>
      <c r="C48" s="37" t="s">
        <v>88</v>
      </c>
      <c r="D48" s="49"/>
      <c r="E48" s="49"/>
      <c r="G48" s="35" t="str">
        <f>IF(D48="Diminuer",0,IF(D48="Sans changement",0.5,IF(D48="Augmenter",1,"")))</f>
        <v/>
      </c>
      <c r="H48" s="46" t="str">
        <f t="shared" ref="H48:H49" si="8">IF(E48="Faible",1,IF(E48="Moyen",2,IF(E48="Fort",3,"")))</f>
        <v/>
      </c>
    </row>
    <row r="49" spans="1:8" ht="135" customHeight="1">
      <c r="A49" s="44">
        <v>30</v>
      </c>
      <c r="B49" s="16" t="s">
        <v>84</v>
      </c>
      <c r="C49" s="37" t="s">
        <v>88</v>
      </c>
      <c r="D49" s="49"/>
      <c r="E49" s="49"/>
      <c r="G49" s="35" t="str">
        <f>IF(D49="Diminuer",0,IF(D49="Sans changement",0.5,IF(D49="Augmenter",1,"")))</f>
        <v/>
      </c>
      <c r="H49" s="46" t="str">
        <f t="shared" si="8"/>
        <v/>
      </c>
    </row>
    <row r="51" spans="1:8">
      <c r="B51" s="62" t="s">
        <v>89</v>
      </c>
      <c r="C51" s="62"/>
    </row>
    <row r="52" spans="1:8" ht="57.6">
      <c r="A52" s="1">
        <v>31</v>
      </c>
      <c r="B52" s="33" t="s">
        <v>156</v>
      </c>
      <c r="C52" s="32" t="s">
        <v>159</v>
      </c>
      <c r="D52" s="45"/>
      <c r="E52" s="45"/>
      <c r="G52" s="46" t="str">
        <f>IF(D52="Faible",1,IF(D52="Moyen",0.5,IF(D52="Fort",0,"")))</f>
        <v/>
      </c>
      <c r="H52" s="46" t="str">
        <f t="shared" ref="H52:H53" si="9">IF(E52="Faible",1,IF(E52="Moyen",2,IF(E52="Fort",3,"")))</f>
        <v/>
      </c>
    </row>
    <row r="53" spans="1:8" ht="43.2">
      <c r="A53" s="1">
        <v>32</v>
      </c>
      <c r="B53" s="33" t="s">
        <v>157</v>
      </c>
      <c r="C53" s="32" t="s">
        <v>158</v>
      </c>
      <c r="D53" s="45"/>
      <c r="E53" s="45"/>
      <c r="G53" s="46" t="str">
        <f>IF(D53="Faible",0,IF(D53="Moyen",0.5,IF(D53="Fort",1,"")))</f>
        <v/>
      </c>
      <c r="H53" s="46" t="str">
        <f t="shared" si="9"/>
        <v/>
      </c>
    </row>
    <row r="54" spans="1:8" ht="57.6">
      <c r="A54" s="44">
        <v>33</v>
      </c>
      <c r="B54" s="16" t="s">
        <v>155</v>
      </c>
      <c r="C54" s="37" t="s">
        <v>160</v>
      </c>
      <c r="D54" s="45"/>
      <c r="E54" s="45"/>
      <c r="G54" s="46" t="str">
        <f>IF(D54="Faible",1,IF(D54="Moyen",0.5,IF(D54="Fort",0,"")))</f>
        <v/>
      </c>
      <c r="H54" s="46" t="str">
        <f t="shared" ref="H54" si="10">IF(E54="Faible",1,IF(E54="Moyen",2,IF(E54="Fort",3,"")))</f>
        <v/>
      </c>
    </row>
    <row r="56" spans="1:8">
      <c r="B56" s="60" t="s">
        <v>93</v>
      </c>
      <c r="C56" s="61"/>
    </row>
    <row r="57" spans="1:8" ht="120" customHeight="1">
      <c r="A57" s="44">
        <v>34</v>
      </c>
      <c r="B57" s="16" t="s">
        <v>94</v>
      </c>
      <c r="C57" s="35" t="s">
        <v>95</v>
      </c>
      <c r="D57" s="49"/>
      <c r="E57" s="49"/>
      <c r="G57" s="46" t="str">
        <f>IF(D57="Très faible",0,IF(D57="Faible",0.25,IF(D57="Moyen",0.5,IF(D57="Fort",0.75,IF(D57="Très fort",1,"")))))</f>
        <v/>
      </c>
      <c r="H57" s="46" t="str">
        <f t="shared" ref="H57:H59" si="11">IF(E57="Faible",1,IF(E57="Moyen",2,IF(E57="Fort",3,"")))</f>
        <v/>
      </c>
    </row>
    <row r="58" spans="1:8" ht="150" customHeight="1">
      <c r="A58" s="44">
        <v>35</v>
      </c>
      <c r="B58" s="16" t="s">
        <v>96</v>
      </c>
      <c r="C58" s="35" t="s">
        <v>97</v>
      </c>
      <c r="D58" s="49"/>
      <c r="E58" s="49"/>
      <c r="G58" s="46" t="str">
        <f t="shared" ref="G58:G59" si="12">IF(D58="Très faible",0,IF(D58="Faible",0.25,IF(D58="Moyen",0.5,IF(D58="Fort",0.75,IF(D58="Très fort",1,"")))))</f>
        <v/>
      </c>
      <c r="H58" s="46" t="str">
        <f t="shared" si="11"/>
        <v/>
      </c>
    </row>
    <row r="59" spans="1:8" ht="136.19999999999999" customHeight="1">
      <c r="A59" s="44">
        <v>36</v>
      </c>
      <c r="B59" s="16" t="s">
        <v>98</v>
      </c>
      <c r="C59" s="35" t="s">
        <v>99</v>
      </c>
      <c r="D59" s="49"/>
      <c r="E59" s="49"/>
      <c r="G59" s="46" t="str">
        <f t="shared" si="12"/>
        <v/>
      </c>
      <c r="H59" s="46" t="str">
        <f t="shared" si="11"/>
        <v/>
      </c>
    </row>
  </sheetData>
  <mergeCells count="11">
    <mergeCell ref="B3:C3"/>
    <mergeCell ref="B8:C8"/>
    <mergeCell ref="B12:C12"/>
    <mergeCell ref="B16:C16"/>
    <mergeCell ref="B24:C24"/>
    <mergeCell ref="B56:C56"/>
    <mergeCell ref="B31:C31"/>
    <mergeCell ref="B38:C38"/>
    <mergeCell ref="B43:C43"/>
    <mergeCell ref="B47:C47"/>
    <mergeCell ref="B51:C5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918324C-203E-4AD0-850A-B5FC72317FDE}">
          <x14:formula1>
            <xm:f>Annexes!$G$4:$I$4</xm:f>
          </x14:formula1>
          <xm:sqref>D4:E6 D52:E54 E44:E45 E48:E49 E57:E59 E39:E41 E32:E36 D18 E25:E29 D21:D22 E16:E22 E13:E14 D14 E9:E10</xm:sqref>
        </x14:dataValidation>
        <x14:dataValidation type="list" allowBlank="1" showInputMessage="1" showErrorMessage="1" xr:uid="{CFCEA06F-E0AC-544C-9C1F-49D639901E40}">
          <x14:formula1>
            <xm:f>Annexes!$G$5:$J$5</xm:f>
          </x14:formula1>
          <xm:sqref>D17</xm:sqref>
        </x14:dataValidation>
        <x14:dataValidation type="list" allowBlank="1" showInputMessage="1" showErrorMessage="1" xr:uid="{207F9BF5-1489-45AD-8171-3A43E301DCCA}">
          <x14:formula1>
            <xm:f>Annexes!$G$6:$K$6</xm:f>
          </x14:formula1>
          <xm:sqref>D13 D45 D57:D59</xm:sqref>
        </x14:dataValidation>
        <x14:dataValidation type="list" allowBlank="1" showInputMessage="1" showErrorMessage="1" xr:uid="{6AEA247F-C608-6642-9019-4CC3E19FC92E}">
          <x14:formula1>
            <xm:f>Annexes!$G$7:$L$7</xm:f>
          </x14:formula1>
          <xm:sqref>D39 D33 D26</xm:sqref>
        </x14:dataValidation>
        <x14:dataValidation type="list" allowBlank="1" showInputMessage="1" showErrorMessage="1" xr:uid="{05A9AB09-2BE5-0440-AF8B-B108BD067300}">
          <x14:formula1>
            <xm:f>Annexes!$G$8:$L$8</xm:f>
          </x14:formula1>
          <xm:sqref>D19:D20 D44 D40 D28 D35</xm:sqref>
        </x14:dataValidation>
        <x14:dataValidation type="list" allowBlank="1" showInputMessage="1" showErrorMessage="1" xr:uid="{45AA9154-D8F2-8548-8203-10A6EEB039CE}">
          <x14:formula1>
            <xm:f>Annexes!$G$8:$M$8</xm:f>
          </x14:formula1>
          <xm:sqref>D27 D41 D34 D32 D36 D29 D25</xm:sqref>
        </x14:dataValidation>
        <x14:dataValidation type="list" allowBlank="1" showInputMessage="1" showErrorMessage="1" xr:uid="{05D5616A-9CA7-4CD5-BB6E-AA27F3EF1C05}">
          <x14:formula1>
            <xm:f>Annexes!$G$9:$I$9</xm:f>
          </x14:formula1>
          <xm:sqref>D9:D10</xm:sqref>
        </x14:dataValidation>
        <x14:dataValidation type="list" allowBlank="1" showInputMessage="1" showErrorMessage="1" xr:uid="{A61E3235-0F95-1340-8B52-3C742896871B}">
          <x14:formula1>
            <xm:f>Annexes!$G$10:$I$10</xm:f>
          </x14:formula1>
          <xm:sqref>D48:D49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8BF1-0C0E-41D5-8F45-B72FC27BD3DA}">
  <dimension ref="A1:N58"/>
  <sheetViews>
    <sheetView topLeftCell="B1" zoomScale="85" zoomScaleNormal="85" workbookViewId="0">
      <selection activeCell="B3" sqref="B3"/>
    </sheetView>
  </sheetViews>
  <sheetFormatPr baseColWidth="10" defaultRowHeight="14.4"/>
  <cols>
    <col min="1" max="1" width="9" style="3" customWidth="1"/>
    <col min="2" max="4" width="10.109375" style="2" customWidth="1"/>
    <col min="6" max="6" width="27.6640625" style="2" bestFit="1" customWidth="1"/>
    <col min="8" max="8" width="19.6640625" bestFit="1" customWidth="1"/>
    <col min="9" max="9" width="18" bestFit="1" customWidth="1"/>
    <col min="10" max="10" width="27.44140625" bestFit="1" customWidth="1"/>
    <col min="11" max="11" width="20.109375" customWidth="1"/>
    <col min="12" max="12" width="27.44140625" bestFit="1" customWidth="1"/>
    <col min="13" max="13" width="25.6640625" bestFit="1" customWidth="1"/>
    <col min="15" max="15" width="20.44140625" bestFit="1" customWidth="1"/>
    <col min="16" max="16" width="12" bestFit="1" customWidth="1"/>
    <col min="17" max="17" width="21.6640625" bestFit="1" customWidth="1"/>
    <col min="18" max="18" width="13.6640625" bestFit="1" customWidth="1"/>
  </cols>
  <sheetData>
    <row r="1" spans="1:14" ht="28.8">
      <c r="A1" s="6" t="s">
        <v>11</v>
      </c>
      <c r="B1" s="12" t="s">
        <v>26</v>
      </c>
      <c r="C1" s="12" t="s">
        <v>24</v>
      </c>
      <c r="D1" s="12" t="s">
        <v>14</v>
      </c>
    </row>
    <row r="2" spans="1:14">
      <c r="B2" s="71" t="s">
        <v>31</v>
      </c>
      <c r="C2" s="71"/>
      <c r="D2" s="71"/>
      <c r="F2" s="21" t="s">
        <v>2</v>
      </c>
      <c r="H2" s="8" t="s">
        <v>162</v>
      </c>
      <c r="I2" s="4" t="s">
        <v>0</v>
      </c>
      <c r="J2" s="4" t="s">
        <v>8</v>
      </c>
      <c r="K2" s="4" t="s">
        <v>9</v>
      </c>
      <c r="L2" s="4" t="s">
        <v>10</v>
      </c>
      <c r="M2" s="2"/>
    </row>
    <row r="3" spans="1:14">
      <c r="A3" s="5">
        <v>1</v>
      </c>
      <c r="B3" s="7" t="str">
        <f>'Fiche d''évaluation'!G4</f>
        <v/>
      </c>
      <c r="C3" s="7" t="str">
        <f>'Fiche d''évaluation'!H4</f>
        <v/>
      </c>
      <c r="D3" s="7" t="e">
        <f>C3/(3*28)</f>
        <v>#VALUE!</v>
      </c>
      <c r="F3" s="20" t="e">
        <f>AVERAGE(B3:B5)</f>
        <v>#DIV/0!</v>
      </c>
      <c r="H3" s="9" t="e">
        <f>IF(F3=0,0,IF(F8=0,0,IF(F12=0,0,GEOMEAN(F3,F8,F12))))</f>
        <v>#DIV/0!</v>
      </c>
      <c r="I3" s="9" t="e">
        <f>MAX(F16,F24,F31,F38,F43)</f>
        <v>#DIV/0!</v>
      </c>
      <c r="J3" s="9" t="e">
        <f xml:space="preserve"> F46</f>
        <v>#VALUE!</v>
      </c>
      <c r="K3" s="9" t="e">
        <f>F50</f>
        <v>#DIV/0!</v>
      </c>
      <c r="L3" s="9" t="e">
        <f>F56</f>
        <v>#VALUE!</v>
      </c>
      <c r="M3" s="10"/>
    </row>
    <row r="4" spans="1:14">
      <c r="A4" s="5">
        <v>2</v>
      </c>
      <c r="B4" s="7" t="str">
        <f>'Fiche d''évaluation'!G5</f>
        <v/>
      </c>
      <c r="C4" s="7" t="str">
        <f>'Fiche d''évaluation'!H5</f>
        <v/>
      </c>
      <c r="D4" s="7" t="e">
        <f t="shared" ref="D4:D5" si="0">C4/(3*28)</f>
        <v>#VALUE!</v>
      </c>
      <c r="H4" s="2"/>
      <c r="I4" s="2"/>
      <c r="J4" s="19" t="e">
        <f>IF(J3&lt;0.2,"Risque très faible",IF(AND(J3&gt;=0.2, J3&lt;0.4),"Risque faible",IF(AND(J3&gt;=0.4, J3&lt;0.6),"Risque modéré",IF(AND(J3&gt;=0.6, J3&lt;0.8),"Risque élevé",IF(J3&gt;0.8,"Risque très élevé","" )))))</f>
        <v>#VALUE!</v>
      </c>
      <c r="K4" s="19" t="e">
        <f>IF(K3&lt;0.2,"Risque très faible",IF(AND(K3&gt;=0.2, K3&lt;0.4),"Risque faible",IF(AND(K3&gt;=0.4, K3&lt;0.6),"Risque modéré",IF(AND(K3&gt;=0.6, K3&lt;0.8),"Risque élevé",IF(K3&gt;0.8,"Risque très élevé","" )))))</f>
        <v>#DIV/0!</v>
      </c>
      <c r="L4" s="19" t="e">
        <f>IF(L3&lt;0.2,"Risque très faible",IF(AND(L3&gt;=0.2, L3&lt;0.4),"Risque faible",IF(AND(L3&gt;=0.4, L3&lt;0.6),"Risque modéré",IF(AND(L3&gt;=0.6, L3&lt;0.8),"Risque élevé",IF(L3&gt;0.8,"Risque très élevé","" )))))</f>
        <v>#VALUE!</v>
      </c>
      <c r="M4" s="2"/>
    </row>
    <row r="5" spans="1:14">
      <c r="A5" s="5">
        <v>3</v>
      </c>
      <c r="B5" s="7" t="str">
        <f>'Fiche d''évaluation'!G6</f>
        <v/>
      </c>
      <c r="C5" s="7" t="str">
        <f>'Fiche d''évaluation'!H6</f>
        <v/>
      </c>
      <c r="D5" s="7" t="e">
        <f t="shared" si="0"/>
        <v>#VALUE!</v>
      </c>
    </row>
    <row r="6" spans="1:14">
      <c r="H6" s="11" t="s">
        <v>1</v>
      </c>
      <c r="I6" s="13" t="s">
        <v>163</v>
      </c>
      <c r="J6" s="3"/>
      <c r="K6" s="3"/>
      <c r="L6" s="3"/>
      <c r="M6" s="3"/>
    </row>
    <row r="7" spans="1:14">
      <c r="B7" s="71" t="s">
        <v>27</v>
      </c>
      <c r="C7" s="71"/>
      <c r="D7" s="71"/>
      <c r="F7" s="21" t="s">
        <v>3</v>
      </c>
      <c r="H7" s="11" t="e">
        <f>PRODUCT(H3,I3)</f>
        <v>#DIV/0!</v>
      </c>
      <c r="I7" s="13" t="e">
        <f>SUM(D3:D43)</f>
        <v>#VALUE!</v>
      </c>
      <c r="J7" s="3"/>
      <c r="K7" s="3"/>
      <c r="L7" s="3"/>
      <c r="M7" s="3"/>
    </row>
    <row r="8" spans="1:14">
      <c r="A8" s="5">
        <v>4</v>
      </c>
      <c r="B8" s="7" t="str">
        <f>'Fiche d''évaluation'!G9</f>
        <v/>
      </c>
      <c r="C8" s="7" t="str">
        <f>'Fiche d''évaluation'!H9</f>
        <v/>
      </c>
      <c r="D8" s="7" t="e">
        <f>C8/(3*28)</f>
        <v>#VALUE!</v>
      </c>
      <c r="F8" s="15" t="e">
        <f>AVERAGE(B8:B9)</f>
        <v>#DIV/0!</v>
      </c>
      <c r="J8" s="3"/>
      <c r="K8" s="3"/>
      <c r="L8" s="3"/>
      <c r="M8" s="3"/>
    </row>
    <row r="9" spans="1:14">
      <c r="A9" s="5">
        <v>5</v>
      </c>
      <c r="B9" s="7" t="str">
        <f>'Fiche d''évaluation'!G10</f>
        <v/>
      </c>
      <c r="C9" s="7" t="str">
        <f>'Fiche d''évaluation'!H10</f>
        <v/>
      </c>
      <c r="D9" s="7" t="e">
        <f>C9/(3*28)</f>
        <v>#VALUE!</v>
      </c>
      <c r="H9" s="31" t="e">
        <f>IF(H7&lt;0.13,"Risque très faible",IF(AND(H7&gt;=0.13, H7&lt;0.28),"Risque faible",IF(AND(H7&gt;=0.28, H7&lt;0.35),"Risque modéré",IF(AND(H7&gt;=0.35, H7&lt;0.44),"Risque élevé",IF(H7&gt;=0.44,"Risque très élevé","" )))))</f>
        <v>#DIV/0!</v>
      </c>
      <c r="I9" s="31" t="e">
        <f>IF(AND(I7&gt;=0.33, I7&lt;0.55),"Confiance faible",IF(AND(I7&gt;=0.55, I7&lt;0.77),"Confiance moyenne",IF(AND(I7&gt;=0.77, I7&lt;=1),"Confiance forte","")))</f>
        <v>#VALUE!</v>
      </c>
      <c r="J9" s="3"/>
      <c r="K9" s="3"/>
      <c r="L9" s="3"/>
      <c r="M9" s="3"/>
    </row>
    <row r="10" spans="1:14">
      <c r="H10" s="66" t="s">
        <v>136</v>
      </c>
      <c r="I10" s="66" t="s">
        <v>136</v>
      </c>
    </row>
    <row r="11" spans="1:14">
      <c r="B11" s="71" t="s">
        <v>50</v>
      </c>
      <c r="C11" s="71"/>
      <c r="D11" s="71"/>
      <c r="F11" s="21" t="s">
        <v>4</v>
      </c>
      <c r="H11" s="67"/>
      <c r="I11" s="67"/>
      <c r="N11" s="1"/>
    </row>
    <row r="12" spans="1:14">
      <c r="A12" s="5">
        <v>6</v>
      </c>
      <c r="B12" s="7" t="str">
        <f>'Fiche d''évaluation'!G13</f>
        <v/>
      </c>
      <c r="C12" s="7" t="str">
        <f>'Fiche d''évaluation'!H13</f>
        <v/>
      </c>
      <c r="D12" s="7" t="e">
        <f>C12/(3*28)</f>
        <v>#VALUE!</v>
      </c>
      <c r="F12" s="15" t="e">
        <f>AVERAGE(B12:B13)</f>
        <v>#DIV/0!</v>
      </c>
    </row>
    <row r="13" spans="1:14">
      <c r="A13" s="5">
        <v>7</v>
      </c>
      <c r="B13" s="7" t="str">
        <f>'Fiche d''évaluation'!G14</f>
        <v/>
      </c>
      <c r="C13" s="7" t="str">
        <f>'Fiche d''évaluation'!H14</f>
        <v/>
      </c>
      <c r="D13" s="7" t="e">
        <f>C13/(3*28)</f>
        <v>#VALUE!</v>
      </c>
    </row>
    <row r="15" spans="1:14">
      <c r="B15" s="71" t="s">
        <v>51</v>
      </c>
      <c r="C15" s="71"/>
      <c r="D15" s="71"/>
      <c r="F15" s="21" t="s">
        <v>16</v>
      </c>
    </row>
    <row r="16" spans="1:14">
      <c r="A16" s="5">
        <v>8</v>
      </c>
      <c r="B16" s="7" t="str">
        <f>'Fiche d''évaluation'!G17</f>
        <v/>
      </c>
      <c r="C16" s="7" t="str">
        <f>'Fiche d''évaluation'!H17</f>
        <v/>
      </c>
      <c r="D16" s="7" t="e">
        <f>C16/(3*28)</f>
        <v>#VALUE!</v>
      </c>
      <c r="F16" s="17" t="e">
        <f>AVERAGE(B16:B21)</f>
        <v>#DIV/0!</v>
      </c>
    </row>
    <row r="17" spans="1:11">
      <c r="A17" s="5">
        <v>9</v>
      </c>
      <c r="B17" s="7" t="str">
        <f>'Fiche d''évaluation'!G18</f>
        <v/>
      </c>
      <c r="C17" s="7" t="str">
        <f>'Fiche d''évaluation'!H18</f>
        <v/>
      </c>
      <c r="D17" s="7" t="e">
        <f t="shared" ref="D17:D19" si="1">C17/(3*28)</f>
        <v>#VALUE!</v>
      </c>
    </row>
    <row r="18" spans="1:11">
      <c r="A18" s="5">
        <v>10</v>
      </c>
      <c r="B18" s="7" t="str">
        <f>'Fiche d''évaluation'!G19</f>
        <v/>
      </c>
      <c r="C18" s="7" t="str">
        <f>'Fiche d''évaluation'!H19</f>
        <v/>
      </c>
      <c r="D18" s="7" t="e">
        <f t="shared" si="1"/>
        <v>#VALUE!</v>
      </c>
      <c r="H18" s="2"/>
    </row>
    <row r="19" spans="1:11">
      <c r="A19" s="5">
        <v>11</v>
      </c>
      <c r="B19" s="7" t="str">
        <f>'Fiche d''évaluation'!G20</f>
        <v/>
      </c>
      <c r="C19" s="7" t="str">
        <f>'Fiche d''évaluation'!H20</f>
        <v/>
      </c>
      <c r="D19" s="7" t="e">
        <f t="shared" si="1"/>
        <v>#VALUE!</v>
      </c>
    </row>
    <row r="20" spans="1:11">
      <c r="A20" s="5">
        <v>12</v>
      </c>
      <c r="B20" s="7" t="str">
        <f>'Fiche d''évaluation'!G21</f>
        <v/>
      </c>
      <c r="C20" s="7" t="str">
        <f>'Fiche d''évaluation'!H21</f>
        <v/>
      </c>
      <c r="D20" s="7" t="e">
        <f>C20/(3*28)</f>
        <v>#VALUE!</v>
      </c>
    </row>
    <row r="21" spans="1:11">
      <c r="A21" s="5">
        <v>13</v>
      </c>
      <c r="B21" s="7" t="str">
        <f>'Fiche d''évaluation'!G22</f>
        <v/>
      </c>
      <c r="C21" s="7" t="str">
        <f>'Fiche d''évaluation'!H22</f>
        <v/>
      </c>
      <c r="D21" s="7" t="e">
        <f t="shared" ref="D21" si="2">C21/(3*28)</f>
        <v>#VALUE!</v>
      </c>
    </row>
    <row r="23" spans="1:11">
      <c r="B23" s="68" t="s">
        <v>60</v>
      </c>
      <c r="C23" s="69"/>
      <c r="D23" s="70"/>
      <c r="F23" s="22" t="s">
        <v>17</v>
      </c>
      <c r="J23" s="14"/>
      <c r="K23" s="14"/>
    </row>
    <row r="24" spans="1:11">
      <c r="A24" s="5">
        <v>15</v>
      </c>
      <c r="B24" s="7" t="str">
        <f>'Fiche d''évaluation'!G25</f>
        <v/>
      </c>
      <c r="C24" s="7" t="str">
        <f>'Fiche d''évaluation'!H25</f>
        <v/>
      </c>
      <c r="D24" s="7" t="e">
        <f>C24/(3*28)</f>
        <v>#VALUE!</v>
      </c>
      <c r="F24" s="15" t="e">
        <f>AVERAGE(B24:B28)</f>
        <v>#DIV/0!</v>
      </c>
    </row>
    <row r="25" spans="1:11">
      <c r="A25" s="5">
        <v>16</v>
      </c>
      <c r="B25" s="7" t="str">
        <f>'Fiche d''évaluation'!G26</f>
        <v/>
      </c>
      <c r="C25" s="7" t="str">
        <f>'Fiche d''évaluation'!H26</f>
        <v/>
      </c>
      <c r="D25" s="7" t="e">
        <f t="shared" ref="D25:D28" si="3">C25/(3*28)</f>
        <v>#VALUE!</v>
      </c>
      <c r="H25" s="2"/>
    </row>
    <row r="26" spans="1:11">
      <c r="A26" s="5">
        <v>17</v>
      </c>
      <c r="B26" s="7" t="str">
        <f>'Fiche d''évaluation'!G27</f>
        <v/>
      </c>
      <c r="C26" s="7" t="str">
        <f>'Fiche d''évaluation'!H27</f>
        <v/>
      </c>
      <c r="D26" s="7" t="e">
        <f t="shared" si="3"/>
        <v>#VALUE!</v>
      </c>
    </row>
    <row r="27" spans="1:11">
      <c r="A27" s="5">
        <v>18</v>
      </c>
      <c r="B27" s="7" t="str">
        <f>'Fiche d''évaluation'!G28</f>
        <v/>
      </c>
      <c r="C27" s="7" t="str">
        <f>'Fiche d''évaluation'!H28</f>
        <v/>
      </c>
      <c r="D27" s="7" t="e">
        <f t="shared" si="3"/>
        <v>#VALUE!</v>
      </c>
    </row>
    <row r="28" spans="1:11">
      <c r="A28" s="5">
        <v>19</v>
      </c>
      <c r="B28" s="7" t="str">
        <f>'Fiche d''évaluation'!G29</f>
        <v/>
      </c>
      <c r="C28" s="7" t="str">
        <f>'Fiche d''évaluation'!H29</f>
        <v/>
      </c>
      <c r="D28" s="7" t="e">
        <f t="shared" si="3"/>
        <v>#VALUE!</v>
      </c>
      <c r="H28" s="2"/>
    </row>
    <row r="30" spans="1:11">
      <c r="B30" s="68" t="s">
        <v>68</v>
      </c>
      <c r="C30" s="69"/>
      <c r="D30" s="70"/>
      <c r="F30" s="22" t="s">
        <v>18</v>
      </c>
    </row>
    <row r="31" spans="1:11">
      <c r="A31" s="5">
        <v>20</v>
      </c>
      <c r="B31" s="7" t="str">
        <f>'Fiche d''évaluation'!G32</f>
        <v/>
      </c>
      <c r="C31" s="7" t="str">
        <f>'Fiche d''évaluation'!H32</f>
        <v/>
      </c>
      <c r="D31" s="7" t="e">
        <f>C31/(3*28)</f>
        <v>#VALUE!</v>
      </c>
      <c r="F31" s="15" t="e">
        <f>AVERAGE(B31:B35)</f>
        <v>#DIV/0!</v>
      </c>
    </row>
    <row r="32" spans="1:11" ht="18" customHeight="1">
      <c r="A32" s="5">
        <v>21</v>
      </c>
      <c r="B32" s="7" t="str">
        <f>'Fiche d''évaluation'!G33</f>
        <v/>
      </c>
      <c r="C32" s="7" t="str">
        <f>'Fiche d''évaluation'!H33</f>
        <v/>
      </c>
      <c r="D32" s="7" t="e">
        <f t="shared" ref="D32:D35" si="4">C32/(3*28)</f>
        <v>#VALUE!</v>
      </c>
    </row>
    <row r="33" spans="1:6">
      <c r="A33" s="5">
        <v>22</v>
      </c>
      <c r="B33" s="7" t="str">
        <f>'Fiche d''évaluation'!G34</f>
        <v/>
      </c>
      <c r="C33" s="7" t="str">
        <f>'Fiche d''évaluation'!H34</f>
        <v/>
      </c>
      <c r="D33" s="7" t="e">
        <f t="shared" si="4"/>
        <v>#VALUE!</v>
      </c>
    </row>
    <row r="34" spans="1:6">
      <c r="A34" s="5">
        <v>23</v>
      </c>
      <c r="B34" s="7" t="str">
        <f>'Fiche d''évaluation'!G35</f>
        <v/>
      </c>
      <c r="C34" s="7" t="str">
        <f>'Fiche d''évaluation'!H35</f>
        <v/>
      </c>
      <c r="D34" s="7" t="e">
        <f t="shared" si="4"/>
        <v>#VALUE!</v>
      </c>
    </row>
    <row r="35" spans="1:6">
      <c r="A35" s="5">
        <v>24</v>
      </c>
      <c r="B35" s="7" t="str">
        <f>'Fiche d''évaluation'!G36</f>
        <v/>
      </c>
      <c r="C35" s="7" t="str">
        <f>'Fiche d''évaluation'!H36</f>
        <v/>
      </c>
      <c r="D35" s="7" t="e">
        <f t="shared" si="4"/>
        <v>#VALUE!</v>
      </c>
    </row>
    <row r="37" spans="1:6">
      <c r="B37" s="71" t="s">
        <v>75</v>
      </c>
      <c r="C37" s="71"/>
      <c r="D37" s="71"/>
      <c r="F37" s="21" t="s">
        <v>19</v>
      </c>
    </row>
    <row r="38" spans="1:6">
      <c r="A38" s="5">
        <v>25</v>
      </c>
      <c r="B38" s="7" t="str">
        <f>'Fiche d''évaluation'!G39</f>
        <v/>
      </c>
      <c r="C38" s="7" t="str">
        <f>'Fiche d''évaluation'!H39</f>
        <v/>
      </c>
      <c r="D38" s="7" t="e">
        <f>C38/(3*28)</f>
        <v>#VALUE!</v>
      </c>
      <c r="F38" s="15" t="e">
        <f>AVERAGE(B38:B40)</f>
        <v>#DIV/0!</v>
      </c>
    </row>
    <row r="39" spans="1:6">
      <c r="A39" s="5">
        <v>26</v>
      </c>
      <c r="B39" s="7" t="str">
        <f>'Fiche d''évaluation'!G40</f>
        <v/>
      </c>
      <c r="C39" s="7" t="str">
        <f>'Fiche d''évaluation'!H40</f>
        <v/>
      </c>
      <c r="D39" s="7" t="e">
        <f t="shared" ref="D39" si="5">C39/(3*28)</f>
        <v>#VALUE!</v>
      </c>
    </row>
    <row r="40" spans="1:6">
      <c r="A40" s="5">
        <v>27</v>
      </c>
      <c r="B40" s="7" t="str">
        <f>'Fiche d''évaluation'!G41</f>
        <v/>
      </c>
      <c r="C40" s="7" t="str">
        <f>'Fiche d''évaluation'!H41</f>
        <v/>
      </c>
      <c r="D40" s="7" t="e">
        <f>C40/(3*28)</f>
        <v>#VALUE!</v>
      </c>
    </row>
    <row r="42" spans="1:6">
      <c r="B42" s="71" t="s">
        <v>80</v>
      </c>
      <c r="C42" s="71"/>
      <c r="D42" s="71"/>
      <c r="F42" s="21" t="s">
        <v>20</v>
      </c>
    </row>
    <row r="43" spans="1:6">
      <c r="A43" s="5">
        <v>28</v>
      </c>
      <c r="B43" s="7" t="str">
        <f>'Fiche d''évaluation'!G44</f>
        <v/>
      </c>
      <c r="C43" s="7" t="str">
        <f>'Fiche d''évaluation'!H44</f>
        <v/>
      </c>
      <c r="D43" s="7" t="e">
        <f>C43/(3*28)</f>
        <v>#VALUE!</v>
      </c>
      <c r="F43" s="15" t="str">
        <f>B43</f>
        <v/>
      </c>
    </row>
    <row r="44" spans="1:6">
      <c r="A44" s="5">
        <v>14</v>
      </c>
      <c r="B44" s="7" t="str">
        <f>'Fiche d''évaluation'!G45</f>
        <v/>
      </c>
      <c r="C44" s="7" t="str">
        <f>'Fiche d''évaluation'!H45</f>
        <v/>
      </c>
      <c r="D44" s="7" t="e">
        <f t="shared" ref="D44" si="6">C44/(3*28)</f>
        <v>#VALUE!</v>
      </c>
    </row>
    <row r="45" spans="1:6">
      <c r="F45" s="21" t="s">
        <v>5</v>
      </c>
    </row>
    <row r="46" spans="1:6">
      <c r="B46" s="68" t="s">
        <v>101</v>
      </c>
      <c r="C46" s="69"/>
      <c r="D46" s="70"/>
      <c r="F46" s="15" t="e">
        <f xml:space="preserve"> (B47+B48)/2</f>
        <v>#VALUE!</v>
      </c>
    </row>
    <row r="47" spans="1:6">
      <c r="A47" s="5">
        <v>29</v>
      </c>
      <c r="B47" s="18" t="str">
        <f>'Fiche d''évaluation'!G48</f>
        <v/>
      </c>
      <c r="C47" s="18" t="str">
        <f>'Fiche d''évaluation'!H48</f>
        <v/>
      </c>
    </row>
    <row r="48" spans="1:6">
      <c r="A48" s="5">
        <v>30</v>
      </c>
      <c r="B48" s="7" t="str">
        <f>'Fiche d''évaluation'!G49</f>
        <v/>
      </c>
      <c r="C48" s="7" t="str">
        <f>'Fiche d''évaluation'!H49</f>
        <v/>
      </c>
      <c r="D48" s="14"/>
    </row>
    <row r="49" spans="1:6">
      <c r="F49" s="21" t="s">
        <v>6</v>
      </c>
    </row>
    <row r="50" spans="1:6">
      <c r="B50" s="68" t="s">
        <v>89</v>
      </c>
      <c r="C50" s="70"/>
      <c r="F50" s="15" t="e">
        <f>AVERAGE(B51:B53)</f>
        <v>#DIV/0!</v>
      </c>
    </row>
    <row r="51" spans="1:6">
      <c r="A51" s="5">
        <v>31</v>
      </c>
      <c r="B51" s="7" t="str">
        <f>'Fiche d''évaluation'!G52</f>
        <v/>
      </c>
      <c r="C51" s="7" t="str">
        <f>'Fiche d''évaluation'!H52</f>
        <v/>
      </c>
    </row>
    <row r="52" spans="1:6">
      <c r="A52" s="5">
        <v>32</v>
      </c>
      <c r="B52" s="7" t="str">
        <f>'Fiche d''évaluation'!G53</f>
        <v/>
      </c>
      <c r="C52" s="7" t="str">
        <f>'Fiche d''évaluation'!H53</f>
        <v/>
      </c>
    </row>
    <row r="53" spans="1:6">
      <c r="A53" s="5">
        <v>33</v>
      </c>
      <c r="B53" s="7" t="str">
        <f>'Fiche d''évaluation'!G54</f>
        <v/>
      </c>
      <c r="C53" s="7" t="str">
        <f>'Fiche d''évaluation'!H54</f>
        <v/>
      </c>
    </row>
    <row r="54" spans="1:6">
      <c r="D54" s="14"/>
    </row>
    <row r="55" spans="1:6">
      <c r="B55" s="68" t="s">
        <v>102</v>
      </c>
      <c r="C55" s="70"/>
      <c r="F55" s="21" t="s">
        <v>7</v>
      </c>
    </row>
    <row r="56" spans="1:6">
      <c r="A56" s="5">
        <v>34</v>
      </c>
      <c r="B56" s="7" t="str">
        <f>'Fiche d''évaluation'!G57</f>
        <v/>
      </c>
      <c r="C56" s="7" t="str">
        <f>'Fiche d''évaluation'!H57</f>
        <v/>
      </c>
      <c r="F56" s="15" t="e">
        <f>(B56+B57+B58)/3</f>
        <v>#VALUE!</v>
      </c>
    </row>
    <row r="57" spans="1:6">
      <c r="A57" s="5">
        <v>35</v>
      </c>
      <c r="B57" s="7" t="str">
        <f>'Fiche d''évaluation'!G58</f>
        <v/>
      </c>
      <c r="C57" s="7" t="str">
        <f>'Fiche d''évaluation'!H58</f>
        <v/>
      </c>
      <c r="D57" s="14"/>
    </row>
    <row r="58" spans="1:6">
      <c r="A58" s="5">
        <v>36</v>
      </c>
      <c r="B58" s="7" t="str">
        <f>'Fiche d''évaluation'!G59</f>
        <v/>
      </c>
      <c r="C58" s="7" t="str">
        <f>'Fiche d''évaluation'!H59</f>
        <v/>
      </c>
    </row>
  </sheetData>
  <mergeCells count="13">
    <mergeCell ref="B2:D2"/>
    <mergeCell ref="B7:D7"/>
    <mergeCell ref="B11:D11"/>
    <mergeCell ref="B42:D42"/>
    <mergeCell ref="B15:D15"/>
    <mergeCell ref="B23:D23"/>
    <mergeCell ref="B30:D30"/>
    <mergeCell ref="B37:D37"/>
    <mergeCell ref="I10:I11"/>
    <mergeCell ref="B46:D46"/>
    <mergeCell ref="B50:C50"/>
    <mergeCell ref="B55:C55"/>
    <mergeCell ref="H10:H11"/>
  </mergeCells>
  <conditionalFormatting sqref="H10">
    <cfRule type="expression" dxfId="7" priority="5">
      <formula>$H$9="Risque très faible"</formula>
    </cfRule>
    <cfRule type="expression" dxfId="6" priority="6">
      <formula>$H$9="Risque très élevé"</formula>
    </cfRule>
    <cfRule type="expression" dxfId="5" priority="7">
      <formula>$H$9="Risque élevé"</formula>
    </cfRule>
    <cfRule type="expression" dxfId="4" priority="8">
      <formula>$H$9="Risque modéré"</formula>
    </cfRule>
    <cfRule type="expression" dxfId="3" priority="9">
      <formula>$H$9="Risque faible"</formula>
    </cfRule>
  </conditionalFormatting>
  <conditionalFormatting sqref="I10">
    <cfRule type="expression" dxfId="2" priority="2">
      <formula>$I$9="Confiance faible"</formula>
    </cfRule>
    <cfRule type="expression" dxfId="1" priority="3">
      <formula>$I$9="Confiance moyenne"</formula>
    </cfRule>
    <cfRule type="expression" dxfId="0" priority="4">
      <formula>$I$9="Confiance forte"</formula>
    </cfRule>
  </conditionalFormatting>
  <conditionalFormatting sqref="I10:I11">
    <cfRule type="iconSet" priority="1">
      <iconSet iconSet="4Rating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461D4-62D3-4D27-B267-DB46CE4FB9AF}">
  <dimension ref="A1:M22"/>
  <sheetViews>
    <sheetView workbookViewId="0">
      <selection activeCell="H27" sqref="H27"/>
    </sheetView>
  </sheetViews>
  <sheetFormatPr baseColWidth="10" defaultRowHeight="14.4"/>
  <cols>
    <col min="5" max="5" width="23.88671875" customWidth="1"/>
  </cols>
  <sheetData>
    <row r="1" spans="1:13">
      <c r="A1" s="14" t="s">
        <v>161</v>
      </c>
    </row>
    <row r="3" spans="1:13" ht="15" customHeight="1">
      <c r="D3" s="78" t="s">
        <v>137</v>
      </c>
      <c r="E3" s="79"/>
      <c r="G3" s="74" t="s">
        <v>100</v>
      </c>
      <c r="H3" s="75"/>
      <c r="I3" s="36"/>
      <c r="J3" s="36"/>
      <c r="K3" s="36"/>
      <c r="L3" s="36"/>
      <c r="M3" s="36"/>
    </row>
    <row r="4" spans="1:13">
      <c r="G4" s="43" t="s">
        <v>21</v>
      </c>
      <c r="H4" s="43" t="s">
        <v>22</v>
      </c>
      <c r="I4" s="43" t="s">
        <v>23</v>
      </c>
      <c r="J4" s="36"/>
      <c r="K4" s="36"/>
      <c r="L4" s="36"/>
      <c r="M4" s="36"/>
    </row>
    <row r="5" spans="1:13" ht="28.8">
      <c r="D5" s="72" t="s">
        <v>138</v>
      </c>
      <c r="E5" s="73"/>
      <c r="G5" s="47" t="s">
        <v>21</v>
      </c>
      <c r="H5" s="47" t="s">
        <v>22</v>
      </c>
      <c r="I5" s="47" t="s">
        <v>23</v>
      </c>
      <c r="J5" s="43" t="s">
        <v>49</v>
      </c>
      <c r="K5" s="36"/>
      <c r="L5" s="36"/>
      <c r="M5" s="36"/>
    </row>
    <row r="6" spans="1:13">
      <c r="D6" s="76" t="s">
        <v>153</v>
      </c>
      <c r="E6" s="77"/>
      <c r="G6" s="43" t="s">
        <v>40</v>
      </c>
      <c r="H6" s="43" t="s">
        <v>21</v>
      </c>
      <c r="I6" s="43" t="s">
        <v>22</v>
      </c>
      <c r="J6" s="43" t="s">
        <v>23</v>
      </c>
      <c r="K6" s="43" t="s">
        <v>41</v>
      </c>
      <c r="L6" s="36"/>
      <c r="M6" s="36"/>
    </row>
    <row r="7" spans="1:13" ht="28.8">
      <c r="D7" s="76" t="s">
        <v>152</v>
      </c>
      <c r="E7" s="77"/>
      <c r="G7" s="43" t="s">
        <v>40</v>
      </c>
      <c r="H7" s="43" t="s">
        <v>21</v>
      </c>
      <c r="I7" s="43" t="s">
        <v>22</v>
      </c>
      <c r="J7" s="43" t="s">
        <v>23</v>
      </c>
      <c r="K7" s="43" t="s">
        <v>41</v>
      </c>
      <c r="L7" s="43" t="s">
        <v>49</v>
      </c>
      <c r="M7" s="36"/>
    </row>
    <row r="8" spans="1:13" ht="28.8">
      <c r="D8" s="76" t="s">
        <v>151</v>
      </c>
      <c r="E8" s="77"/>
      <c r="G8" s="43" t="s">
        <v>40</v>
      </c>
      <c r="H8" s="43" t="s">
        <v>21</v>
      </c>
      <c r="I8" s="43" t="s">
        <v>22</v>
      </c>
      <c r="J8" s="43" t="s">
        <v>23</v>
      </c>
      <c r="K8" s="43" t="s">
        <v>41</v>
      </c>
      <c r="L8" s="43" t="s">
        <v>63</v>
      </c>
      <c r="M8" s="43" t="s">
        <v>49</v>
      </c>
    </row>
    <row r="9" spans="1:13">
      <c r="D9" s="76" t="s">
        <v>150</v>
      </c>
      <c r="E9" s="77"/>
      <c r="G9" s="43" t="s">
        <v>28</v>
      </c>
      <c r="H9" s="43" t="s">
        <v>29</v>
      </c>
      <c r="I9" s="43" t="s">
        <v>30</v>
      </c>
      <c r="J9" s="36"/>
      <c r="K9" s="36"/>
      <c r="L9" s="36"/>
      <c r="M9" s="36"/>
    </row>
    <row r="10" spans="1:13" ht="28.8">
      <c r="D10" s="76" t="s">
        <v>149</v>
      </c>
      <c r="E10" s="77"/>
      <c r="G10" s="43" t="s">
        <v>87</v>
      </c>
      <c r="H10" s="43" t="s">
        <v>85</v>
      </c>
      <c r="I10" s="43" t="s">
        <v>86</v>
      </c>
      <c r="J10" s="36"/>
      <c r="K10" s="36"/>
      <c r="L10" s="36"/>
      <c r="M10" s="36"/>
    </row>
    <row r="11" spans="1:13" ht="28.8">
      <c r="G11" s="43" t="s">
        <v>92</v>
      </c>
      <c r="H11" s="43" t="s">
        <v>90</v>
      </c>
      <c r="I11" s="43" t="s">
        <v>91</v>
      </c>
      <c r="J11" s="36"/>
      <c r="K11" s="36"/>
      <c r="L11" s="36"/>
      <c r="M11" s="36"/>
    </row>
    <row r="12" spans="1:13">
      <c r="D12" s="72" t="s">
        <v>139</v>
      </c>
      <c r="E12" s="73"/>
    </row>
    <row r="13" spans="1:13">
      <c r="D13" s="76" t="s">
        <v>140</v>
      </c>
      <c r="E13" s="77"/>
    </row>
    <row r="14" spans="1:13">
      <c r="D14" s="76" t="s">
        <v>141</v>
      </c>
      <c r="E14" s="77"/>
    </row>
    <row r="15" spans="1:13">
      <c r="D15" s="76" t="s">
        <v>142</v>
      </c>
      <c r="E15" s="77"/>
    </row>
    <row r="17" spans="4:5">
      <c r="D17" s="80" t="s">
        <v>143</v>
      </c>
      <c r="E17" s="81"/>
    </row>
    <row r="18" spans="4:5">
      <c r="D18" s="76" t="s">
        <v>144</v>
      </c>
      <c r="E18" s="77"/>
    </row>
    <row r="19" spans="4:5">
      <c r="D19" s="76" t="s">
        <v>145</v>
      </c>
      <c r="E19" s="77"/>
    </row>
    <row r="20" spans="4:5">
      <c r="D20" s="76" t="s">
        <v>146</v>
      </c>
      <c r="E20" s="77"/>
    </row>
    <row r="21" spans="4:5">
      <c r="D21" s="76" t="s">
        <v>147</v>
      </c>
      <c r="E21" s="77"/>
    </row>
    <row r="22" spans="4:5">
      <c r="D22" s="76" t="s">
        <v>148</v>
      </c>
      <c r="E22" s="77"/>
    </row>
  </sheetData>
  <mergeCells count="18">
    <mergeCell ref="D15:E15"/>
    <mergeCell ref="D17:E17"/>
    <mergeCell ref="D12:E12"/>
    <mergeCell ref="D22:E22"/>
    <mergeCell ref="D18:E18"/>
    <mergeCell ref="D19:E19"/>
    <mergeCell ref="D20:E20"/>
    <mergeCell ref="D21:E21"/>
    <mergeCell ref="D5:E5"/>
    <mergeCell ref="G3:H3"/>
    <mergeCell ref="D10:E10"/>
    <mergeCell ref="D13:E13"/>
    <mergeCell ref="D14:E14"/>
    <mergeCell ref="D3:E3"/>
    <mergeCell ref="D6:E6"/>
    <mergeCell ref="D7:E7"/>
    <mergeCell ref="D8:E8"/>
    <mergeCell ref="D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Présentation</vt:lpstr>
      <vt:lpstr>Fiche d'évaluation</vt:lpstr>
      <vt:lpstr>Calcul des indices et scores</vt:lpstr>
      <vt:lpstr>Annexes</vt:lpstr>
      <vt:lpstr>'Fiche d''évaluation'!_Hlk110953767</vt:lpstr>
      <vt:lpstr>rep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OFFERLE</dc:creator>
  <cp:lastModifiedBy>Anouk Horman</cp:lastModifiedBy>
  <dcterms:created xsi:type="dcterms:W3CDTF">2022-04-21T07:21:51Z</dcterms:created>
  <dcterms:modified xsi:type="dcterms:W3CDTF">2024-04-12T13:26:01Z</dcterms:modified>
</cp:coreProperties>
</file>